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embeddings/oleObject1.bin" ContentType="application/vnd.openxmlformats-officedocument.oleObject"/>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tcifsc.sharepoint.com/sites/InformationTechnology/Shared Documents/Website uploads (Live site)/"/>
    </mc:Choice>
  </mc:AlternateContent>
  <xr:revisionPtr revIDLastSave="0" documentId="8_{55C95D09-B4F0-428F-B5A7-DADB0C742C29}" xr6:coauthVersionLast="47" xr6:coauthVersionMax="47" xr10:uidLastSave="{00000000-0000-0000-0000-000000000000}"/>
  <workbookProtection workbookAlgorithmName="SHA-512" workbookHashValue="DUaIXdLMWREeSFPtbJ83fQ2pZa4MYmNpcjk4wOS6mujz+Lq5MrrVA5qxAkfqXMpBncijUhHcCZbMbPUxx1Zhbg==" workbookSaltValue="ggflmUZTyajLcoetqBLmbQ==" workbookSpinCount="100000" lockStructure="1"/>
  <bookViews>
    <workbookView xWindow="-110" yWindow="-110" windowWidth="19420" windowHeight="10300" firstSheet="15" activeTab="16" xr2:uid="{2DB47BF7-81F0-40CD-8A8D-D169F884B085}"/>
  </bookViews>
  <sheets>
    <sheet name="Cover Page " sheetId="6" r:id="rId1"/>
    <sheet name="Table of Contents" sheetId="13" r:id="rId2"/>
    <sheet name="Instructions" sheetId="44" r:id="rId3"/>
    <sheet name="EWT Ratios" sheetId="32" r:id="rId4"/>
    <sheet name="Notes to Ratios" sheetId="33" r:id="rId5"/>
    <sheet name="Affidavit" sheetId="43" r:id="rId6"/>
    <sheet name="Major Shareholders" sheetId="36" r:id="rId7"/>
    <sheet name="Directors and Officers" sheetId="37" r:id="rId8"/>
    <sheet name="Assets" sheetId="1" r:id="rId9"/>
    <sheet name="Liabilities and Equity" sheetId="10" r:id="rId10"/>
    <sheet name="General - Profit or Loss" sheetId="2" r:id="rId11"/>
    <sheet name="Long Term - Profit or Loss" sheetId="19" r:id="rId12"/>
    <sheet name="Summary of Investments" sheetId="21" r:id="rId13"/>
    <sheet name="Receivable From Payable To" sheetId="22" r:id="rId14"/>
    <sheet name="Statement of Changes in Equity" sheetId="23" r:id="rId15"/>
    <sheet name="Insurance and Reinsurance" sheetId="24" r:id="rId16"/>
    <sheet name="Reinsurance Cont Held Summary" sheetId="25" r:id="rId17"/>
    <sheet name="General - Ins Serv Result" sheetId="26" r:id="rId18"/>
    <sheet name="Long Term - Ins Serv Result" sheetId="27" r:id="rId19"/>
    <sheet name="Investment Return" sheetId="28" r:id="rId20"/>
    <sheet name="Ins Serv &amp; Other Operating exp" sheetId="29" r:id="rId21"/>
    <sheet name="Long Term - Discount Rates" sheetId="30" r:id="rId22"/>
    <sheet name="General - Analysis of Policies" sheetId="40" r:id="rId23"/>
    <sheet name="General - Net Annual Premiums" sheetId="41" r:id="rId24"/>
    <sheet name="Long Term - Net Annual Premiums" sheetId="42" r:id="rId25"/>
    <sheet name="Error Validation Page" sheetId="35" r:id="rId26"/>
    <sheet name="Section 8 (3) " sheetId="5" r:id="rId27"/>
    <sheet name="Solvency Assessment" sheetId="15" r:id="rId28"/>
    <sheet name="__nAxPro_Settings__" sheetId="16" state="veryHidden" r:id="rId29"/>
  </sheets>
  <definedNames>
    <definedName name="__nAxPro_column__" localSheetId="5" hidden="1">Affidavit!$XFD:$XFD</definedName>
    <definedName name="__nAxPro_column__" localSheetId="8" hidden="1">Assets!$XFD:$XFD</definedName>
    <definedName name="__nAxPro_column__" localSheetId="0" hidden="1">'Cover Page '!$XFD:$XFD</definedName>
    <definedName name="__nAxPro_column__" localSheetId="7" hidden="1">'Directors and Officers'!$XFD:$XFD</definedName>
    <definedName name="__nAxPro_column__" localSheetId="25" hidden="1">'Error Validation Page'!$XFD:$XFD</definedName>
    <definedName name="__nAxPro_column__" localSheetId="3" hidden="1">'EWT Ratios'!$XFD:$XFD</definedName>
    <definedName name="__nAxPro_column__" localSheetId="22" hidden="1">'General - Analysis of Policies'!$XFD:$XFD</definedName>
    <definedName name="__nAxPro_column__" localSheetId="17" hidden="1">'General - Ins Serv Result'!$XFD:$XFD</definedName>
    <definedName name="__nAxPro_column__" localSheetId="23" hidden="1">'General - Net Annual Premiums'!#REF!</definedName>
    <definedName name="__nAxPro_column__" localSheetId="10" hidden="1">'General - Profit or Loss'!$XFD:$XFD</definedName>
    <definedName name="__nAxPro_column__" localSheetId="20" hidden="1">'Ins Serv &amp; Other Operating exp'!$XFD:$XFD</definedName>
    <definedName name="__nAxPro_column__" localSheetId="2" hidden="1">Instructions!$XFD:$XFD</definedName>
    <definedName name="__nAxPro_column__" localSheetId="15" hidden="1">'Insurance and Reinsurance'!$XFD:$XFD</definedName>
    <definedName name="__nAxPro_column__" localSheetId="19" hidden="1">'Investment Return'!$XFD:$XFD</definedName>
    <definedName name="__nAxPro_column__" localSheetId="9" hidden="1">'Liabilities and Equity'!$XFD:$XFD</definedName>
    <definedName name="__nAxPro_column__" localSheetId="21" hidden="1">'Long Term - Discount Rates'!$XFD:$XFD</definedName>
    <definedName name="__nAxPro_column__" localSheetId="18" hidden="1">'Long Term - Ins Serv Result'!$XFD:$XFD</definedName>
    <definedName name="__nAxPro_column__" localSheetId="24" hidden="1">'Long Term - Net Annual Premiums'!$XFD:$XFD</definedName>
    <definedName name="__nAxPro_column__" localSheetId="11" hidden="1">'Long Term - Profit or Loss'!$XFD:$XFD</definedName>
    <definedName name="__nAxPro_column__" localSheetId="6" hidden="1">'Major Shareholders'!$XFD:$XFD</definedName>
    <definedName name="__nAxPro_column__" localSheetId="4" hidden="1">'Notes to Ratios'!$XFD:$XFD</definedName>
    <definedName name="__nAxPro_column__" localSheetId="13" hidden="1">'Receivable From Payable To'!$XFD:$XFD</definedName>
    <definedName name="__nAxPro_column__" localSheetId="16" hidden="1">'Reinsurance Cont Held Summary'!$XFD:$XFD</definedName>
    <definedName name="__nAxPro_column__" localSheetId="26" hidden="1">'Section 8 (3) '!$XFD:$XFD</definedName>
    <definedName name="__nAxPro_column__" localSheetId="27" hidden="1">'Solvency Assessment'!$XFD:$XFD</definedName>
    <definedName name="__nAxPro_column__" localSheetId="14" hidden="1">'Statement of Changes in Equity'!$XFD:$XFD</definedName>
    <definedName name="__nAxPro_column__" localSheetId="12" hidden="1">'Summary of Investments'!$XFD:$XFD</definedName>
    <definedName name="__nAxPro_column__" localSheetId="1" hidden="1">'Table of Contents'!$XFD:$XFD</definedName>
    <definedName name="__nAxPro_row__" localSheetId="5" hidden="1">Affidavit!$1048576:$1048576</definedName>
    <definedName name="__nAxPro_row__" localSheetId="8" hidden="1">Assets!$1048576:$1048576</definedName>
    <definedName name="__nAxPro_row__" localSheetId="0" hidden="1">'Cover Page '!$1048576:$1048576</definedName>
    <definedName name="__nAxPro_row__" localSheetId="7" hidden="1">'Directors and Officers'!$1048576:$1048576</definedName>
    <definedName name="__nAxPro_row__" localSheetId="25" hidden="1">'Error Validation Page'!$1048576:$1048576</definedName>
    <definedName name="__nAxPro_row__" localSheetId="3" hidden="1">'EWT Ratios'!$1048576:$1048576</definedName>
    <definedName name="__nAxPro_row__" localSheetId="22" hidden="1">'General - Analysis of Policies'!$1048576:$1048576</definedName>
    <definedName name="__nAxPro_row__" localSheetId="17" hidden="1">'General - Ins Serv Result'!$1048576:$1048576</definedName>
    <definedName name="__nAxPro_row__" localSheetId="23" hidden="1">'General - Net Annual Premiums'!$1048576:$1048576</definedName>
    <definedName name="__nAxPro_row__" localSheetId="10" hidden="1">'General - Profit or Loss'!$1048576:$1048576</definedName>
    <definedName name="__nAxPro_row__" localSheetId="20" hidden="1">'Ins Serv &amp; Other Operating exp'!$1048576:$1048576</definedName>
    <definedName name="__nAxPro_row__" localSheetId="2" hidden="1">Instructions!$1048576:$1048576</definedName>
    <definedName name="__nAxPro_row__" localSheetId="15" hidden="1">'Insurance and Reinsurance'!$1048576:$1048576</definedName>
    <definedName name="__nAxPro_row__" localSheetId="19" hidden="1">'Investment Return'!$1048576:$1048576</definedName>
    <definedName name="__nAxPro_row__" localSheetId="9" hidden="1">'Liabilities and Equity'!$1048576:$1048576</definedName>
    <definedName name="__nAxPro_row__" localSheetId="21" hidden="1">'Long Term - Discount Rates'!$1048576:$1048576</definedName>
    <definedName name="__nAxPro_row__" localSheetId="18" hidden="1">'Long Term - Ins Serv Result'!$1048576:$1048576</definedName>
    <definedName name="__nAxPro_row__" localSheetId="24" hidden="1">'Long Term - Net Annual Premiums'!$1048576:$1048576</definedName>
    <definedName name="__nAxPro_row__" localSheetId="11" hidden="1">'Long Term - Profit or Loss'!$1048576:$1048576</definedName>
    <definedName name="__nAxPro_row__" localSheetId="6" hidden="1">'Major Shareholders'!$1048576:$1048576</definedName>
    <definedName name="__nAxPro_row__" localSheetId="4" hidden="1">'Notes to Ratios'!$1048576:$1048576</definedName>
    <definedName name="__nAxPro_row__" localSheetId="13" hidden="1">'Receivable From Payable To'!$1048576:$1048576</definedName>
    <definedName name="__nAxPro_row__" localSheetId="16" hidden="1">'Reinsurance Cont Held Summary'!$1048576:$1048576</definedName>
    <definedName name="__nAxPro_row__" localSheetId="26" hidden="1">'Section 8 (3) '!$1048576:$1048576</definedName>
    <definedName name="__nAxPro_row__" localSheetId="27" hidden="1">'Solvency Assessment'!$1048576:$1048576</definedName>
    <definedName name="__nAxPro_row__" localSheetId="14" hidden="1">'Statement of Changes in Equity'!$1048576:$1048576</definedName>
    <definedName name="__nAxPro_row__" localSheetId="12" hidden="1">'Summary of Investments'!$1048576:$1048576</definedName>
    <definedName name="__nAxPro_row__" localSheetId="1" hidden="1">'Table of Contents'!$1048576:$1048576</definedName>
    <definedName name="period_tbl">#REF!</definedName>
    <definedName name="_xlnm.Print_Area" localSheetId="8">Assets!$A$1:$E$51</definedName>
    <definedName name="_xlnm.Print_Area" localSheetId="4">'Notes to Ratios'!$A$1:$E$51</definedName>
    <definedName name="_xlnm.Print_Area" localSheetId="27">'Solvency Assessment'!$A$1:$D$37</definedName>
    <definedName name="Quarterly">#REF!</definedName>
    <definedName name="Returns">'Cover Page '!$B$45:$B$47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43" l="1"/>
  <c r="D42" i="43"/>
  <c r="E53" i="43" l="1"/>
  <c r="E42" i="43"/>
  <c r="D50" i="43"/>
  <c r="D39" i="43"/>
  <c r="E27" i="35"/>
  <c r="D27" i="35"/>
  <c r="C26" i="15" l="1"/>
  <c r="D27" i="15"/>
  <c r="C27" i="15"/>
  <c r="H38" i="19"/>
  <c r="I38" i="19" s="1"/>
  <c r="H37" i="19"/>
  <c r="I37" i="19" s="1"/>
  <c r="H35" i="19"/>
  <c r="I35" i="19" s="1"/>
  <c r="I39" i="19"/>
  <c r="H39" i="19"/>
  <c r="H34" i="19"/>
  <c r="I34" i="19" s="1"/>
  <c r="I33" i="19"/>
  <c r="H33" i="19"/>
  <c r="H32" i="19"/>
  <c r="I32" i="19" s="1"/>
  <c r="H31" i="19"/>
  <c r="I31" i="19" s="1"/>
  <c r="H30" i="19"/>
  <c r="I30" i="19" s="1"/>
  <c r="I29" i="19"/>
  <c r="H29" i="19"/>
  <c r="H28" i="19"/>
  <c r="I28" i="19" s="1"/>
  <c r="H27" i="19"/>
  <c r="I27" i="19" s="1"/>
  <c r="H26" i="19"/>
  <c r="I26" i="19" s="1"/>
  <c r="I25" i="19"/>
  <c r="H25" i="19"/>
  <c r="H24" i="19"/>
  <c r="I24" i="19" s="1"/>
  <c r="H23" i="19"/>
  <c r="I23" i="19" s="1"/>
  <c r="H22" i="19"/>
  <c r="I22" i="19" s="1"/>
  <c r="I21" i="19"/>
  <c r="H21" i="19"/>
  <c r="H20" i="19"/>
  <c r="I20" i="19" s="1"/>
  <c r="H19" i="19"/>
  <c r="I19" i="19" s="1"/>
  <c r="H18" i="19"/>
  <c r="I18" i="19" s="1"/>
  <c r="I17" i="19"/>
  <c r="H17" i="19"/>
  <c r="H16" i="19"/>
  <c r="I16" i="19" s="1"/>
  <c r="H15" i="19"/>
  <c r="I15" i="19" s="1"/>
  <c r="H14" i="19"/>
  <c r="I14" i="19" s="1"/>
  <c r="I13" i="19"/>
  <c r="H13" i="19"/>
  <c r="H12" i="19"/>
  <c r="I12" i="19" s="1"/>
  <c r="H11" i="19"/>
  <c r="I11" i="19" s="1"/>
  <c r="H10" i="19"/>
  <c r="I10" i="19" s="1"/>
  <c r="I61" i="10"/>
  <c r="H30" i="2"/>
  <c r="I30" i="2" s="1"/>
  <c r="H29" i="2"/>
  <c r="I29" i="2" s="1"/>
  <c r="I28" i="2"/>
  <c r="H28" i="2"/>
  <c r="H27" i="2"/>
  <c r="I27" i="2" s="1"/>
  <c r="H26" i="2"/>
  <c r="I26" i="2" s="1"/>
  <c r="H25" i="2"/>
  <c r="I25" i="2" s="1"/>
  <c r="I24" i="2"/>
  <c r="H24" i="2"/>
  <c r="H23" i="2"/>
  <c r="I23" i="2" s="1"/>
  <c r="H22" i="2"/>
  <c r="I22" i="2" s="1"/>
  <c r="H21" i="2"/>
  <c r="I21" i="2" s="1"/>
  <c r="I20" i="2"/>
  <c r="H20" i="2"/>
  <c r="H19" i="2"/>
  <c r="I19" i="2" s="1"/>
  <c r="H18" i="2"/>
  <c r="I18" i="2" s="1"/>
  <c r="H17" i="2"/>
  <c r="I17" i="2" s="1"/>
  <c r="I16" i="2"/>
  <c r="H16" i="2"/>
  <c r="H15" i="2"/>
  <c r="I15" i="2" s="1"/>
  <c r="H14" i="2"/>
  <c r="I14" i="2" s="1"/>
  <c r="H13" i="2"/>
  <c r="I13" i="2" s="1"/>
  <c r="I12" i="2"/>
  <c r="H12" i="2"/>
  <c r="H35" i="2"/>
  <c r="I35" i="2" s="1"/>
  <c r="I34" i="2"/>
  <c r="H34" i="2"/>
  <c r="H33" i="2"/>
  <c r="I33" i="2" s="1"/>
  <c r="H32" i="2"/>
  <c r="I32" i="2" s="1"/>
  <c r="I31" i="2"/>
  <c r="H31" i="2"/>
  <c r="H11" i="2"/>
  <c r="I11" i="2" s="1"/>
  <c r="H10" i="2"/>
  <c r="I10" i="2" s="1"/>
  <c r="H14" i="10"/>
  <c r="I14" i="10" s="1"/>
  <c r="H59" i="10"/>
  <c r="I59" i="10" s="1"/>
  <c r="I58" i="10"/>
  <c r="H58" i="10"/>
  <c r="H57" i="10"/>
  <c r="I57" i="10" s="1"/>
  <c r="H56" i="10"/>
  <c r="I56" i="10" s="1"/>
  <c r="H55" i="10"/>
  <c r="I55" i="10" s="1"/>
  <c r="I54" i="10"/>
  <c r="H54" i="10"/>
  <c r="H53" i="10"/>
  <c r="I53" i="10" s="1"/>
  <c r="H51" i="10"/>
  <c r="I51" i="10" s="1"/>
  <c r="H50" i="10"/>
  <c r="I50" i="10" s="1"/>
  <c r="H61" i="10"/>
  <c r="H42" i="10"/>
  <c r="I42" i="10" s="1"/>
  <c r="H25" i="10"/>
  <c r="I25" i="10" s="1"/>
  <c r="H24" i="10"/>
  <c r="I24" i="10" s="1"/>
  <c r="H23" i="10"/>
  <c r="I23" i="10" s="1"/>
  <c r="I22" i="10"/>
  <c r="H22" i="10"/>
  <c r="H21" i="10"/>
  <c r="I21" i="10" s="1"/>
  <c r="H20" i="10"/>
  <c r="I20" i="10" s="1"/>
  <c r="H19" i="10"/>
  <c r="I19" i="10" s="1"/>
  <c r="I18" i="10"/>
  <c r="H18" i="10"/>
  <c r="H17" i="10"/>
  <c r="I17" i="10" s="1"/>
  <c r="H16" i="10"/>
  <c r="I16" i="10" s="1"/>
  <c r="H15" i="10"/>
  <c r="I15" i="10" s="1"/>
  <c r="H13" i="10"/>
  <c r="I13" i="10" s="1"/>
  <c r="H12" i="10"/>
  <c r="I12" i="10" s="1"/>
  <c r="H47" i="10"/>
  <c r="I47" i="10" s="1"/>
  <c r="H46" i="10"/>
  <c r="I46" i="10" s="1"/>
  <c r="I45" i="10"/>
  <c r="H45" i="10"/>
  <c r="I44" i="10"/>
  <c r="H44" i="10"/>
  <c r="H43" i="10"/>
  <c r="I43" i="10" s="1"/>
  <c r="H41" i="10"/>
  <c r="I41" i="10" s="1"/>
  <c r="I40" i="10"/>
  <c r="H40" i="10"/>
  <c r="H37" i="10"/>
  <c r="I37" i="10" s="1"/>
  <c r="I36" i="10"/>
  <c r="H36" i="10"/>
  <c r="I35" i="10"/>
  <c r="H35" i="10"/>
  <c r="I32" i="10"/>
  <c r="H32" i="10"/>
  <c r="H30" i="10"/>
  <c r="I30" i="10" s="1"/>
  <c r="H29" i="10"/>
  <c r="I29" i="10" s="1"/>
  <c r="I28" i="10"/>
  <c r="H28" i="10"/>
  <c r="I27" i="10"/>
  <c r="H27" i="10"/>
  <c r="H11" i="10"/>
  <c r="I11" i="10" s="1"/>
  <c r="I10" i="10"/>
  <c r="H10" i="10"/>
  <c r="I34" i="1"/>
  <c r="I35" i="1"/>
  <c r="H50" i="1"/>
  <c r="I50" i="1" s="1"/>
  <c r="H49" i="1"/>
  <c r="I49" i="1" s="1"/>
  <c r="H48" i="1"/>
  <c r="I48" i="1" s="1"/>
  <c r="H47" i="1"/>
  <c r="I47" i="1" s="1"/>
  <c r="H46" i="1"/>
  <c r="I46" i="1" s="1"/>
  <c r="H45" i="1"/>
  <c r="I45" i="1" s="1"/>
  <c r="H44" i="1"/>
  <c r="I44" i="1" s="1"/>
  <c r="H43" i="1"/>
  <c r="I43" i="1" s="1"/>
  <c r="I41" i="1"/>
  <c r="H41" i="1"/>
  <c r="H40" i="1"/>
  <c r="I40" i="1" s="1"/>
  <c r="H39" i="1"/>
  <c r="I39" i="1" s="1"/>
  <c r="H38" i="1"/>
  <c r="I38" i="1" s="1"/>
  <c r="I37" i="1"/>
  <c r="H37" i="1"/>
  <c r="H36" i="1"/>
  <c r="I36" i="1" s="1"/>
  <c r="H35" i="1"/>
  <c r="H34" i="1"/>
  <c r="I33" i="1"/>
  <c r="H33" i="1"/>
  <c r="H32" i="1"/>
  <c r="I32" i="1" s="1"/>
  <c r="H31" i="1"/>
  <c r="I31" i="1" s="1"/>
  <c r="H30" i="1"/>
  <c r="I30" i="1" s="1"/>
  <c r="I29" i="1"/>
  <c r="H29" i="1"/>
  <c r="H28" i="1"/>
  <c r="I28" i="1" s="1"/>
  <c r="H27" i="1"/>
  <c r="I27" i="1" s="1"/>
  <c r="H26" i="1"/>
  <c r="I26" i="1" s="1"/>
  <c r="H24" i="1"/>
  <c r="I24" i="1" s="1"/>
  <c r="H23" i="1"/>
  <c r="I23" i="1" s="1"/>
  <c r="I22" i="1"/>
  <c r="H22" i="1"/>
  <c r="H21" i="1"/>
  <c r="I21" i="1" s="1"/>
  <c r="H20" i="1"/>
  <c r="I20" i="1" s="1"/>
  <c r="I19" i="1"/>
  <c r="H19" i="1"/>
  <c r="I18" i="1"/>
  <c r="H18" i="1"/>
  <c r="H17" i="1"/>
  <c r="I17" i="1" s="1"/>
  <c r="H16" i="1"/>
  <c r="I16" i="1" s="1"/>
  <c r="I15" i="1"/>
  <c r="H15" i="1"/>
  <c r="I13" i="1"/>
  <c r="H13" i="1"/>
  <c r="I12" i="1"/>
  <c r="H12" i="1"/>
  <c r="H11" i="1"/>
  <c r="I11" i="1" s="1"/>
  <c r="I10" i="1"/>
  <c r="H10" i="1"/>
  <c r="B5" i="44" l="1"/>
  <c r="B4" i="44"/>
  <c r="B2" i="44"/>
  <c r="B1" i="44"/>
  <c r="F2" i="43"/>
  <c r="E2" i="43"/>
  <c r="B26" i="43" s="1"/>
  <c r="E1" i="43"/>
  <c r="C18" i="43" s="1"/>
  <c r="G18" i="42"/>
  <c r="D18" i="42"/>
  <c r="D12" i="42"/>
  <c r="G12" i="42"/>
  <c r="F20" i="42"/>
  <c r="E20" i="42"/>
  <c r="C20" i="42"/>
  <c r="B20" i="42"/>
  <c r="G19" i="42"/>
  <c r="D19" i="42"/>
  <c r="G17" i="42"/>
  <c r="D17" i="42"/>
  <c r="G16" i="42"/>
  <c r="D16" i="42"/>
  <c r="G15" i="42"/>
  <c r="D15" i="42"/>
  <c r="G14" i="42"/>
  <c r="D14" i="42"/>
  <c r="G13" i="42"/>
  <c r="D13" i="42"/>
  <c r="C2" i="42"/>
  <c r="B2" i="42"/>
  <c r="B1" i="42"/>
  <c r="H19" i="41"/>
  <c r="H18" i="41"/>
  <c r="H20" i="41" s="1"/>
  <c r="D26" i="15" s="1"/>
  <c r="H17" i="41"/>
  <c r="H16" i="41"/>
  <c r="H15" i="41"/>
  <c r="H14" i="41"/>
  <c r="H13" i="41"/>
  <c r="H12" i="41"/>
  <c r="E19" i="41"/>
  <c r="E18" i="41"/>
  <c r="E17" i="41"/>
  <c r="E16" i="41"/>
  <c r="E15" i="41"/>
  <c r="E14" i="41"/>
  <c r="E13" i="41"/>
  <c r="E12" i="41"/>
  <c r="G20" i="41"/>
  <c r="F20" i="41"/>
  <c r="D20" i="41"/>
  <c r="C20" i="41"/>
  <c r="D2" i="41"/>
  <c r="C2" i="41"/>
  <c r="C1" i="41"/>
  <c r="K39" i="40"/>
  <c r="J39" i="40"/>
  <c r="I39" i="40"/>
  <c r="H39" i="40"/>
  <c r="E39" i="40"/>
  <c r="D39" i="40"/>
  <c r="C39" i="40"/>
  <c r="B39" i="40"/>
  <c r="K34" i="40"/>
  <c r="J34" i="40"/>
  <c r="I34" i="40"/>
  <c r="H34" i="40"/>
  <c r="E34" i="40"/>
  <c r="D34" i="40"/>
  <c r="C34" i="40"/>
  <c r="B34" i="40"/>
  <c r="K22" i="40"/>
  <c r="K46" i="40" s="1"/>
  <c r="J22" i="40"/>
  <c r="J46" i="40" s="1"/>
  <c r="I22" i="40"/>
  <c r="I46" i="40" s="1"/>
  <c r="H22" i="40"/>
  <c r="H46" i="40" s="1"/>
  <c r="E22" i="40"/>
  <c r="E46" i="40" s="1"/>
  <c r="D22" i="40"/>
  <c r="D46" i="40" s="1"/>
  <c r="C22" i="40"/>
  <c r="C46" i="40" s="1"/>
  <c r="B22" i="40"/>
  <c r="B46" i="40" s="1"/>
  <c r="C2" i="40"/>
  <c r="B2" i="40"/>
  <c r="B1" i="40"/>
  <c r="C2" i="37"/>
  <c r="B2" i="37"/>
  <c r="B1" i="37"/>
  <c r="D72" i="36"/>
  <c r="E72" i="36" s="1"/>
  <c r="F72" i="36"/>
  <c r="F57" i="36"/>
  <c r="D57" i="36"/>
  <c r="E56" i="36" s="1"/>
  <c r="F32" i="36"/>
  <c r="D32" i="36"/>
  <c r="E31" i="36" s="1"/>
  <c r="E32" i="36"/>
  <c r="E23" i="36"/>
  <c r="E17" i="36"/>
  <c r="E16" i="36"/>
  <c r="C2" i="36"/>
  <c r="B2" i="36"/>
  <c r="B1" i="36"/>
  <c r="J50" i="27"/>
  <c r="I50" i="27"/>
  <c r="H50" i="27"/>
  <c r="G50" i="27"/>
  <c r="F50" i="27"/>
  <c r="E50" i="27"/>
  <c r="D50" i="27"/>
  <c r="C50" i="27"/>
  <c r="E20" i="41" l="1"/>
  <c r="D20" i="42"/>
  <c r="G20" i="42"/>
  <c r="E41" i="36"/>
  <c r="E57" i="36"/>
  <c r="E42" i="36"/>
  <c r="E50" i="36"/>
  <c r="E35" i="36"/>
  <c r="E43" i="36"/>
  <c r="E51" i="36"/>
  <c r="E24" i="36"/>
  <c r="E36" i="36"/>
  <c r="E44" i="36"/>
  <c r="E52" i="36"/>
  <c r="E25" i="36"/>
  <c r="E37" i="36"/>
  <c r="E45" i="36"/>
  <c r="E53" i="36"/>
  <c r="E55" i="36"/>
  <c r="E49" i="36"/>
  <c r="E38" i="36"/>
  <c r="E46" i="36"/>
  <c r="E54" i="36"/>
  <c r="E39" i="36"/>
  <c r="E47" i="36"/>
  <c r="E15" i="36"/>
  <c r="E40" i="36"/>
  <c r="E48" i="36"/>
  <c r="E67" i="36"/>
  <c r="E68" i="36"/>
  <c r="E65" i="36"/>
  <c r="E66" i="36"/>
  <c r="E60" i="36"/>
  <c r="E69" i="36"/>
  <c r="E70" i="36"/>
  <c r="E63" i="36"/>
  <c r="E71" i="36"/>
  <c r="E61" i="36"/>
  <c r="E62" i="36"/>
  <c r="E64" i="36"/>
  <c r="E27" i="36"/>
  <c r="E10" i="36"/>
  <c r="E18" i="36"/>
  <c r="E26" i="36"/>
  <c r="E11" i="36"/>
  <c r="E19" i="36"/>
  <c r="E12" i="36"/>
  <c r="E20" i="36"/>
  <c r="E28" i="36"/>
  <c r="E13" i="36"/>
  <c r="E21" i="36"/>
  <c r="E29" i="36"/>
  <c r="E14" i="36"/>
  <c r="E22" i="36"/>
  <c r="E30" i="36"/>
  <c r="D27" i="32"/>
  <c r="D11" i="32"/>
  <c r="F26" i="35"/>
  <c r="E26" i="35"/>
  <c r="D26" i="35"/>
  <c r="F25" i="35"/>
  <c r="E25" i="35"/>
  <c r="D25" i="35"/>
  <c r="E22" i="35"/>
  <c r="D22" i="35"/>
  <c r="E21" i="35"/>
  <c r="D21" i="35"/>
  <c r="E20" i="35"/>
  <c r="D20" i="35"/>
  <c r="E19" i="35"/>
  <c r="D19" i="35"/>
  <c r="E18" i="35"/>
  <c r="D18" i="35"/>
  <c r="E17" i="35"/>
  <c r="D17" i="35"/>
  <c r="D16" i="35"/>
  <c r="D15" i="35"/>
  <c r="E12" i="35"/>
  <c r="D12" i="35"/>
  <c r="F11" i="35"/>
  <c r="E11" i="35"/>
  <c r="D11" i="35"/>
  <c r="H52" i="29"/>
  <c r="G52" i="29"/>
  <c r="F52" i="29"/>
  <c r="E52" i="29"/>
  <c r="D52" i="29"/>
  <c r="C52" i="29"/>
  <c r="J96" i="27"/>
  <c r="I96" i="27"/>
  <c r="H96" i="27"/>
  <c r="G96" i="27"/>
  <c r="F96" i="27"/>
  <c r="E96" i="27"/>
  <c r="D96" i="27"/>
  <c r="C96" i="27"/>
  <c r="E45" i="19"/>
  <c r="D45" i="19"/>
  <c r="C45" i="19"/>
  <c r="K66" i="27"/>
  <c r="D17" i="32"/>
  <c r="D47" i="32" l="1"/>
  <c r="D2" i="1" l="1"/>
  <c r="D9" i="1" s="1"/>
  <c r="C2" i="1"/>
  <c r="C1" i="1"/>
  <c r="D2" i="10"/>
  <c r="C2" i="10"/>
  <c r="C1" i="10"/>
  <c r="D2" i="2"/>
  <c r="C2" i="2"/>
  <c r="C1" i="2"/>
  <c r="D2" i="19"/>
  <c r="C2" i="19"/>
  <c r="C1" i="19"/>
  <c r="D2" i="21"/>
  <c r="C2" i="21"/>
  <c r="C1" i="21"/>
  <c r="D2" i="22"/>
  <c r="C2" i="22"/>
  <c r="C1" i="22"/>
  <c r="D2" i="23"/>
  <c r="C2" i="23"/>
  <c r="C1" i="23"/>
  <c r="D2" i="24"/>
  <c r="C2" i="24"/>
  <c r="C1" i="24"/>
  <c r="D2" i="25"/>
  <c r="C2" i="25"/>
  <c r="C1" i="25"/>
  <c r="D2" i="26"/>
  <c r="C2" i="26"/>
  <c r="C1" i="26"/>
  <c r="D2" i="27"/>
  <c r="C2" i="27"/>
  <c r="C1" i="27"/>
  <c r="E2" i="28"/>
  <c r="D2" i="28"/>
  <c r="D1" i="28"/>
  <c r="D2" i="29"/>
  <c r="C2" i="29"/>
  <c r="C1" i="29"/>
  <c r="D2" i="30"/>
  <c r="C2" i="30"/>
  <c r="C1" i="30"/>
  <c r="D2" i="15"/>
  <c r="C2" i="15"/>
  <c r="C1" i="15"/>
  <c r="E2" i="5"/>
  <c r="D2" i="5"/>
  <c r="D1" i="5"/>
  <c r="D2" i="35"/>
  <c r="C2" i="35"/>
  <c r="C1" i="35"/>
  <c r="D2" i="33"/>
  <c r="C2" i="33"/>
  <c r="C1" i="33"/>
  <c r="D2" i="32"/>
  <c r="C2" i="32"/>
  <c r="C1" i="32"/>
  <c r="H10" i="40" l="1"/>
  <c r="E10" i="42"/>
  <c r="F10" i="41"/>
  <c r="E9" i="1"/>
  <c r="C9" i="1"/>
  <c r="D25" i="32"/>
  <c r="D30" i="32"/>
  <c r="D24" i="32"/>
  <c r="K92" i="27"/>
  <c r="K91" i="27"/>
  <c r="K89" i="27"/>
  <c r="K87" i="27"/>
  <c r="J85" i="27"/>
  <c r="I85" i="27"/>
  <c r="H85" i="27"/>
  <c r="G85" i="27"/>
  <c r="F85" i="27"/>
  <c r="E85" i="27"/>
  <c r="D85" i="27"/>
  <c r="C85" i="27"/>
  <c r="K84" i="27"/>
  <c r="K85" i="27" s="1"/>
  <c r="K83" i="27"/>
  <c r="K80" i="27"/>
  <c r="J78" i="27"/>
  <c r="I78" i="27"/>
  <c r="H78" i="27"/>
  <c r="G78" i="27"/>
  <c r="F78" i="27"/>
  <c r="E78" i="27"/>
  <c r="D78" i="27"/>
  <c r="C78" i="27"/>
  <c r="K77" i="27"/>
  <c r="K76" i="27"/>
  <c r="K78" i="27" s="1"/>
  <c r="J74" i="27"/>
  <c r="I74" i="27"/>
  <c r="H74" i="27"/>
  <c r="G74" i="27"/>
  <c r="F74" i="27"/>
  <c r="E74" i="27"/>
  <c r="D74" i="27"/>
  <c r="C74" i="27"/>
  <c r="K73" i="27"/>
  <c r="K72" i="27"/>
  <c r="K71" i="27"/>
  <c r="K74" i="27" s="1"/>
  <c r="J70" i="27"/>
  <c r="I70" i="27"/>
  <c r="H70" i="27"/>
  <c r="C70" i="27"/>
  <c r="K69" i="27"/>
  <c r="K68" i="27"/>
  <c r="K67" i="27"/>
  <c r="J66" i="27"/>
  <c r="I66" i="27"/>
  <c r="H66" i="27"/>
  <c r="G66" i="27"/>
  <c r="G70" i="27" s="1"/>
  <c r="F66" i="27"/>
  <c r="F70" i="27" s="1"/>
  <c r="E66" i="27"/>
  <c r="E70" i="27" s="1"/>
  <c r="D66" i="27"/>
  <c r="D70" i="27" s="1"/>
  <c r="C66" i="27"/>
  <c r="K65" i="27"/>
  <c r="K64" i="27"/>
  <c r="K63" i="27"/>
  <c r="K70" i="27" s="1"/>
  <c r="J62" i="27"/>
  <c r="I62" i="27"/>
  <c r="H62" i="27"/>
  <c r="K61" i="27"/>
  <c r="K60" i="27"/>
  <c r="K59" i="27"/>
  <c r="K62" i="27" s="1"/>
  <c r="J59" i="27"/>
  <c r="I59" i="27"/>
  <c r="H59" i="27"/>
  <c r="G59" i="27"/>
  <c r="G62" i="27" s="1"/>
  <c r="F59" i="27"/>
  <c r="F62" i="27" s="1"/>
  <c r="F75" i="27" s="1"/>
  <c r="F79" i="27" s="1"/>
  <c r="F81" i="27" s="1"/>
  <c r="E59" i="27"/>
  <c r="E62" i="27" s="1"/>
  <c r="D59" i="27"/>
  <c r="D62" i="27" s="1"/>
  <c r="C59" i="27"/>
  <c r="C62" i="27" s="1"/>
  <c r="C75" i="27" s="1"/>
  <c r="C79" i="27" s="1"/>
  <c r="K58" i="27"/>
  <c r="K57" i="27"/>
  <c r="K56" i="27"/>
  <c r="D33" i="32"/>
  <c r="E16" i="32"/>
  <c r="E15" i="32"/>
  <c r="E14" i="32"/>
  <c r="C10" i="41" l="1"/>
  <c r="B10" i="42"/>
  <c r="B10" i="40"/>
  <c r="K75" i="27"/>
  <c r="K79" i="27" s="1"/>
  <c r="K81" i="27" s="1"/>
  <c r="D75" i="27"/>
  <c r="D79" i="27" s="1"/>
  <c r="D81" i="27" s="1"/>
  <c r="H75" i="27"/>
  <c r="H79" i="27" s="1"/>
  <c r="H81" i="27" s="1"/>
  <c r="G75" i="27"/>
  <c r="G79" i="27" s="1"/>
  <c r="G81" i="27" s="1"/>
  <c r="I75" i="27"/>
  <c r="I79" i="27" s="1"/>
  <c r="I81" i="27" s="1"/>
  <c r="C81" i="27"/>
  <c r="J75" i="27"/>
  <c r="J79" i="27" s="1"/>
  <c r="J81" i="27" s="1"/>
  <c r="E75" i="27"/>
  <c r="E79" i="27" s="1"/>
  <c r="E81" i="27" s="1"/>
  <c r="C20" i="15"/>
  <c r="D10" i="15"/>
  <c r="C10" i="15"/>
  <c r="E27" i="5"/>
  <c r="E26" i="5"/>
  <c r="D27" i="5"/>
  <c r="D26" i="5"/>
  <c r="C50" i="21" l="1"/>
  <c r="J29" i="21"/>
  <c r="H29" i="21"/>
  <c r="I29" i="21"/>
  <c r="G29" i="21"/>
  <c r="D29" i="21"/>
  <c r="E29" i="21"/>
  <c r="F29" i="21"/>
  <c r="G28" i="21"/>
  <c r="C29" i="21"/>
  <c r="E10" i="35" l="1"/>
  <c r="F10" i="35"/>
  <c r="D10" i="35"/>
  <c r="D16" i="32" l="1"/>
  <c r="F9" i="32"/>
  <c r="E9" i="32"/>
  <c r="D9" i="32"/>
  <c r="H10" i="29"/>
  <c r="G10" i="29"/>
  <c r="F10" i="29"/>
  <c r="E10" i="29"/>
  <c r="D10" i="29"/>
  <c r="C10" i="29"/>
  <c r="D31" i="28"/>
  <c r="H10" i="28"/>
  <c r="I10" i="28"/>
  <c r="G10" i="28"/>
  <c r="E10" i="28"/>
  <c r="F10" i="28"/>
  <c r="D10" i="28"/>
  <c r="D24" i="27"/>
  <c r="E24" i="27"/>
  <c r="F24" i="27"/>
  <c r="G24" i="27"/>
  <c r="H24" i="27"/>
  <c r="I24" i="27"/>
  <c r="J24" i="27"/>
  <c r="C24" i="27"/>
  <c r="K13" i="27"/>
  <c r="R28" i="25" l="1"/>
  <c r="H38" i="22" l="1"/>
  <c r="H37" i="22"/>
  <c r="H35" i="22"/>
  <c r="H36" i="22"/>
  <c r="H34" i="22"/>
  <c r="H31" i="22"/>
  <c r="H28" i="22"/>
  <c r="H29" i="22"/>
  <c r="H30" i="22"/>
  <c r="H27" i="22"/>
  <c r="H19" i="22"/>
  <c r="H22" i="22" s="1"/>
  <c r="H20" i="22"/>
  <c r="H21" i="22"/>
  <c r="H18" i="22"/>
  <c r="H13" i="22"/>
  <c r="H14" i="22"/>
  <c r="H15" i="22"/>
  <c r="H12" i="22"/>
  <c r="G16" i="22"/>
  <c r="G22" i="22"/>
  <c r="G23" i="22"/>
  <c r="G31" i="22"/>
  <c r="G37" i="22"/>
  <c r="G38" i="22"/>
  <c r="H61" i="22"/>
  <c r="H59" i="22"/>
  <c r="H56" i="22"/>
  <c r="H57" i="22"/>
  <c r="H58" i="22"/>
  <c r="H55" i="22"/>
  <c r="H49" i="22"/>
  <c r="H50" i="22" s="1"/>
  <c r="H52" i="22"/>
  <c r="H46" i="22"/>
  <c r="H47" i="22"/>
  <c r="H48" i="22"/>
  <c r="H45" i="22"/>
  <c r="G50" i="22"/>
  <c r="G59" i="22"/>
  <c r="D31" i="22"/>
  <c r="E31" i="22"/>
  <c r="F31" i="22"/>
  <c r="I31" i="22"/>
  <c r="I16" i="22"/>
  <c r="D16" i="22"/>
  <c r="E16" i="22"/>
  <c r="F16" i="22"/>
  <c r="D24" i="19"/>
  <c r="E24" i="19"/>
  <c r="H16" i="22" l="1"/>
  <c r="H23" i="22" s="1"/>
  <c r="C29" i="2" l="1"/>
  <c r="D24" i="2"/>
  <c r="E24" i="2"/>
  <c r="C24" i="2"/>
  <c r="E45" i="10" l="1"/>
  <c r="D45" i="10"/>
  <c r="C39" i="19" l="1"/>
  <c r="D39" i="19"/>
  <c r="D32" i="32" l="1"/>
  <c r="F26" i="32"/>
  <c r="E26" i="32"/>
  <c r="D26" i="32"/>
  <c r="D15" i="32"/>
  <c r="D14" i="32"/>
  <c r="E28" i="5" l="1"/>
  <c r="E30" i="5" s="1"/>
  <c r="D28" i="5"/>
  <c r="D30" i="5" s="1"/>
  <c r="H48" i="29" l="1"/>
  <c r="G48" i="29"/>
  <c r="F48" i="29"/>
  <c r="E48" i="29"/>
  <c r="F45" i="32" s="1"/>
  <c r="D48" i="29"/>
  <c r="E45" i="32" s="1"/>
  <c r="H44" i="29"/>
  <c r="H41" i="29"/>
  <c r="G41" i="29"/>
  <c r="G44" i="29" s="1"/>
  <c r="F41" i="29"/>
  <c r="F44" i="29" s="1"/>
  <c r="E41" i="29"/>
  <c r="E44" i="29" s="1"/>
  <c r="D41" i="29"/>
  <c r="D44" i="29" s="1"/>
  <c r="C48" i="29"/>
  <c r="D45" i="32" s="1"/>
  <c r="C41" i="29"/>
  <c r="C44" i="29" s="1"/>
  <c r="I31" i="28"/>
  <c r="H31" i="28"/>
  <c r="G31" i="28"/>
  <c r="I24" i="28"/>
  <c r="H24" i="28"/>
  <c r="G24" i="28"/>
  <c r="I16" i="28"/>
  <c r="H16" i="28"/>
  <c r="G16" i="28"/>
  <c r="F31" i="28"/>
  <c r="E31" i="28"/>
  <c r="F24" i="28"/>
  <c r="E24" i="28"/>
  <c r="F16" i="28"/>
  <c r="E16" i="28"/>
  <c r="D24" i="28"/>
  <c r="D36" i="28" s="1"/>
  <c r="D16" i="28"/>
  <c r="K46" i="27"/>
  <c r="K45" i="27"/>
  <c r="K43" i="27"/>
  <c r="K41" i="27"/>
  <c r="K38" i="27"/>
  <c r="K37" i="27"/>
  <c r="K34" i="27"/>
  <c r="K31" i="27"/>
  <c r="K30" i="27"/>
  <c r="K27" i="27"/>
  <c r="K26" i="27"/>
  <c r="K25" i="27"/>
  <c r="K23" i="27"/>
  <c r="K22" i="27"/>
  <c r="K21" i="27"/>
  <c r="K19" i="27"/>
  <c r="K18" i="27"/>
  <c r="K17" i="27"/>
  <c r="K15" i="27"/>
  <c r="K14" i="27"/>
  <c r="K12" i="27"/>
  <c r="K11" i="27"/>
  <c r="J39" i="27"/>
  <c r="I39" i="27"/>
  <c r="H39" i="27"/>
  <c r="G39" i="27"/>
  <c r="F39" i="27"/>
  <c r="E39" i="27"/>
  <c r="D39" i="27"/>
  <c r="K32" i="27"/>
  <c r="J32" i="27"/>
  <c r="I32" i="27"/>
  <c r="H32" i="27"/>
  <c r="G32" i="27"/>
  <c r="F32" i="27"/>
  <c r="E32" i="27"/>
  <c r="D32" i="27"/>
  <c r="J28" i="27"/>
  <c r="I28" i="27"/>
  <c r="H28" i="27"/>
  <c r="G28" i="27"/>
  <c r="F28" i="27"/>
  <c r="E28" i="27"/>
  <c r="D28" i="27"/>
  <c r="J20" i="27"/>
  <c r="I20" i="27"/>
  <c r="H20" i="27"/>
  <c r="G20" i="27"/>
  <c r="F20" i="27"/>
  <c r="J16" i="27"/>
  <c r="I16" i="27"/>
  <c r="H16" i="27"/>
  <c r="G16" i="27"/>
  <c r="F16" i="27"/>
  <c r="E16" i="27"/>
  <c r="D16" i="27"/>
  <c r="J13" i="27"/>
  <c r="I13" i="27"/>
  <c r="H13" i="27"/>
  <c r="G13" i="27"/>
  <c r="F13" i="27"/>
  <c r="K10" i="27"/>
  <c r="C39" i="27"/>
  <c r="C32" i="27"/>
  <c r="C28" i="27"/>
  <c r="E20" i="27"/>
  <c r="D20" i="27"/>
  <c r="C20" i="27"/>
  <c r="E13" i="27"/>
  <c r="D13" i="27"/>
  <c r="C13" i="27"/>
  <c r="C16" i="27" s="1"/>
  <c r="Q34" i="26"/>
  <c r="P34" i="26"/>
  <c r="O34" i="26"/>
  <c r="M34" i="26"/>
  <c r="L34" i="26"/>
  <c r="K34" i="26"/>
  <c r="J34" i="26"/>
  <c r="I34" i="26"/>
  <c r="H34" i="26"/>
  <c r="F34" i="26"/>
  <c r="E34" i="26"/>
  <c r="D34" i="26"/>
  <c r="C34" i="26"/>
  <c r="R33" i="26"/>
  <c r="N33" i="26"/>
  <c r="G33" i="26"/>
  <c r="R32" i="26"/>
  <c r="N32" i="26"/>
  <c r="G32" i="26"/>
  <c r="R31" i="26"/>
  <c r="N31" i="26"/>
  <c r="G31" i="26"/>
  <c r="R30" i="26"/>
  <c r="N30" i="26"/>
  <c r="G30" i="26"/>
  <c r="R29" i="26"/>
  <c r="N29" i="26"/>
  <c r="G29" i="26"/>
  <c r="R28" i="26"/>
  <c r="N28" i="26"/>
  <c r="G28" i="26"/>
  <c r="R27" i="26"/>
  <c r="N27" i="26"/>
  <c r="G27" i="26"/>
  <c r="R26" i="26"/>
  <c r="N26" i="26"/>
  <c r="G26" i="26"/>
  <c r="Q19" i="26"/>
  <c r="P19" i="26"/>
  <c r="O19" i="26"/>
  <c r="M19" i="26"/>
  <c r="L19" i="26"/>
  <c r="K19" i="26"/>
  <c r="J19" i="26"/>
  <c r="I19" i="26"/>
  <c r="H19" i="26"/>
  <c r="F19" i="26"/>
  <c r="E19" i="26"/>
  <c r="D19" i="26"/>
  <c r="C19" i="26"/>
  <c r="R11" i="26"/>
  <c r="N11" i="26"/>
  <c r="N18" i="26"/>
  <c r="N17" i="26"/>
  <c r="N16" i="26"/>
  <c r="N15" i="26"/>
  <c r="N14" i="26"/>
  <c r="N12" i="26"/>
  <c r="N13" i="26"/>
  <c r="G18" i="26"/>
  <c r="G17" i="26"/>
  <c r="G16" i="26"/>
  <c r="G15" i="26"/>
  <c r="G14" i="26"/>
  <c r="G13" i="26"/>
  <c r="G12" i="26"/>
  <c r="G11" i="26"/>
  <c r="R12" i="26"/>
  <c r="R13" i="26"/>
  <c r="R14" i="26"/>
  <c r="R15" i="26"/>
  <c r="R16" i="26"/>
  <c r="R17" i="26"/>
  <c r="R18" i="26"/>
  <c r="U24" i="25"/>
  <c r="R24" i="25"/>
  <c r="N24" i="25"/>
  <c r="U23" i="25"/>
  <c r="R23" i="25"/>
  <c r="N23" i="25"/>
  <c r="U22" i="25"/>
  <c r="R22" i="25"/>
  <c r="N22" i="25"/>
  <c r="U15" i="25"/>
  <c r="R15" i="25"/>
  <c r="N15" i="25"/>
  <c r="U16" i="25"/>
  <c r="R16" i="25"/>
  <c r="N16" i="25"/>
  <c r="U28" i="25"/>
  <c r="U27" i="25"/>
  <c r="U26" i="25"/>
  <c r="U25" i="25"/>
  <c r="U21" i="25"/>
  <c r="U18" i="25"/>
  <c r="U17" i="25"/>
  <c r="U14" i="25"/>
  <c r="U13" i="25"/>
  <c r="U12" i="25"/>
  <c r="U11" i="25"/>
  <c r="R27" i="25"/>
  <c r="R26" i="25"/>
  <c r="R25" i="25"/>
  <c r="R21" i="25"/>
  <c r="R18" i="25"/>
  <c r="R17" i="25"/>
  <c r="R14" i="25"/>
  <c r="R13" i="25"/>
  <c r="R12" i="25"/>
  <c r="R11" i="25"/>
  <c r="N28" i="25"/>
  <c r="N27" i="25"/>
  <c r="N26" i="25"/>
  <c r="N25" i="25"/>
  <c r="N21" i="25"/>
  <c r="N18" i="25"/>
  <c r="N17" i="25"/>
  <c r="N14" i="25"/>
  <c r="N13" i="25"/>
  <c r="N12" i="25"/>
  <c r="N11" i="25"/>
  <c r="T29" i="25"/>
  <c r="S29" i="25"/>
  <c r="Q29" i="25"/>
  <c r="P29" i="25"/>
  <c r="O29" i="25"/>
  <c r="M29" i="25"/>
  <c r="L29" i="25"/>
  <c r="K29" i="25"/>
  <c r="T19" i="25"/>
  <c r="T30" i="25" s="1"/>
  <c r="S19" i="25"/>
  <c r="S30" i="25" s="1"/>
  <c r="Q19" i="25"/>
  <c r="P19" i="25"/>
  <c r="P30" i="25" s="1"/>
  <c r="O19" i="25"/>
  <c r="M19" i="25"/>
  <c r="L19" i="25"/>
  <c r="L30" i="25" s="1"/>
  <c r="K19" i="25"/>
  <c r="K30" i="25" s="1"/>
  <c r="M30" i="25" l="1"/>
  <c r="G36" i="28"/>
  <c r="E36" i="28"/>
  <c r="H36" i="28"/>
  <c r="F36" i="28"/>
  <c r="I36" i="28"/>
  <c r="F29" i="27"/>
  <c r="F33" i="27" s="1"/>
  <c r="F35" i="27" s="1"/>
  <c r="G29" i="27"/>
  <c r="G33" i="27" s="1"/>
  <c r="G35" i="27" s="1"/>
  <c r="H29" i="27"/>
  <c r="H33" i="27" s="1"/>
  <c r="H35" i="27" s="1"/>
  <c r="K24" i="27"/>
  <c r="I29" i="27"/>
  <c r="I33" i="27" s="1"/>
  <c r="I35" i="27" s="1"/>
  <c r="J29" i="27"/>
  <c r="D29" i="27"/>
  <c r="D33" i="27" s="1"/>
  <c r="D35" i="27" s="1"/>
  <c r="E29" i="27"/>
  <c r="E33" i="27" s="1"/>
  <c r="E35" i="27" s="1"/>
  <c r="Q30" i="25"/>
  <c r="J33" i="27"/>
  <c r="J35" i="27" s="1"/>
  <c r="S11" i="26"/>
  <c r="G19" i="26"/>
  <c r="R19" i="26"/>
  <c r="S16" i="26"/>
  <c r="G34" i="26"/>
  <c r="S28" i="26"/>
  <c r="S33" i="26"/>
  <c r="O30" i="25"/>
  <c r="K39" i="27"/>
  <c r="K28" i="27"/>
  <c r="K20" i="27"/>
  <c r="K16" i="27"/>
  <c r="C29" i="27"/>
  <c r="C33" i="27" s="1"/>
  <c r="C35" i="27" s="1"/>
  <c r="S32" i="26"/>
  <c r="S17" i="26"/>
  <c r="R34" i="26"/>
  <c r="S29" i="26"/>
  <c r="S12" i="26"/>
  <c r="S13" i="26"/>
  <c r="S27" i="26"/>
  <c r="N34" i="26"/>
  <c r="S31" i="26"/>
  <c r="S18" i="26"/>
  <c r="N19" i="26"/>
  <c r="S14" i="26"/>
  <c r="S30" i="26"/>
  <c r="S15" i="26"/>
  <c r="S26" i="26"/>
  <c r="U29" i="25"/>
  <c r="R29" i="25"/>
  <c r="N29" i="25"/>
  <c r="U19" i="25"/>
  <c r="R19" i="25"/>
  <c r="N19" i="25"/>
  <c r="N30" i="25" l="1"/>
  <c r="D13" i="35" s="1"/>
  <c r="S19" i="26"/>
  <c r="K29" i="27"/>
  <c r="K33" i="27" s="1"/>
  <c r="K35" i="27" s="1"/>
  <c r="S34" i="26"/>
  <c r="U30" i="25"/>
  <c r="R30" i="25"/>
  <c r="D14" i="35" s="1"/>
  <c r="I22" i="24" l="1"/>
  <c r="F22" i="24"/>
  <c r="D22" i="24"/>
  <c r="J21" i="24"/>
  <c r="I21" i="24"/>
  <c r="H21" i="24"/>
  <c r="G21" i="24"/>
  <c r="F21" i="24"/>
  <c r="E21" i="24"/>
  <c r="D21" i="24"/>
  <c r="J14" i="24"/>
  <c r="J22" i="24" s="1"/>
  <c r="I14" i="24"/>
  <c r="H14" i="24"/>
  <c r="H22" i="24" s="1"/>
  <c r="G14" i="24"/>
  <c r="G22" i="24" s="1"/>
  <c r="F14" i="24"/>
  <c r="E14" i="24"/>
  <c r="E22" i="24" s="1"/>
  <c r="D14" i="24"/>
  <c r="C21" i="24"/>
  <c r="C22" i="24" s="1"/>
  <c r="C14" i="24"/>
  <c r="C31" i="22" l="1"/>
  <c r="C16" i="22"/>
  <c r="F59" i="22"/>
  <c r="E59" i="22"/>
  <c r="D59" i="22"/>
  <c r="C59" i="22"/>
  <c r="F50" i="22"/>
  <c r="E50" i="22"/>
  <c r="D50" i="22"/>
  <c r="C50" i="22"/>
  <c r="I11" i="23"/>
  <c r="I10" i="23"/>
  <c r="I19" i="23"/>
  <c r="I18" i="23"/>
  <c r="I17" i="23"/>
  <c r="I15" i="23"/>
  <c r="I14" i="23"/>
  <c r="I13" i="23"/>
  <c r="I12" i="23"/>
  <c r="H20" i="23"/>
  <c r="G20" i="23"/>
  <c r="F20" i="23"/>
  <c r="E20" i="23"/>
  <c r="D20" i="23"/>
  <c r="C20" i="23"/>
  <c r="I37" i="22"/>
  <c r="F37" i="22"/>
  <c r="E37" i="22"/>
  <c r="D37" i="22"/>
  <c r="C37" i="22"/>
  <c r="E38" i="22" l="1"/>
  <c r="F38" i="22"/>
  <c r="I38" i="22"/>
  <c r="C38" i="22"/>
  <c r="D38" i="22"/>
  <c r="I20" i="23"/>
  <c r="I22" i="22"/>
  <c r="I23" i="22" s="1"/>
  <c r="F22" i="22"/>
  <c r="F23" i="22" s="1"/>
  <c r="E22" i="22"/>
  <c r="E23" i="22" s="1"/>
  <c r="D22" i="22"/>
  <c r="D23" i="22" s="1"/>
  <c r="C22" i="22"/>
  <c r="C23" i="22" s="1"/>
  <c r="G48" i="21"/>
  <c r="G52" i="21"/>
  <c r="G45" i="21"/>
  <c r="G44" i="21"/>
  <c r="G40" i="21"/>
  <c r="G39" i="21"/>
  <c r="G38" i="21"/>
  <c r="G34" i="21"/>
  <c r="G33" i="21"/>
  <c r="G32" i="21"/>
  <c r="G27" i="21"/>
  <c r="G26" i="21"/>
  <c r="G25" i="21"/>
  <c r="G24" i="21"/>
  <c r="G23" i="21"/>
  <c r="G19" i="21"/>
  <c r="G18" i="21"/>
  <c r="G17" i="21"/>
  <c r="G13" i="21"/>
  <c r="G12" i="21"/>
  <c r="G11" i="21"/>
  <c r="J46" i="21"/>
  <c r="I46" i="21"/>
  <c r="H46" i="21"/>
  <c r="F46" i="21"/>
  <c r="E46" i="21"/>
  <c r="D46" i="21"/>
  <c r="C46" i="21"/>
  <c r="J41" i="21"/>
  <c r="I41" i="21"/>
  <c r="H41" i="21"/>
  <c r="F41" i="21"/>
  <c r="E41" i="21"/>
  <c r="D41" i="21"/>
  <c r="C41" i="21"/>
  <c r="J35" i="21"/>
  <c r="I35" i="21"/>
  <c r="H35" i="21"/>
  <c r="F35" i="21"/>
  <c r="E35" i="21"/>
  <c r="D35" i="21"/>
  <c r="C35" i="21"/>
  <c r="J20" i="21"/>
  <c r="I20" i="21"/>
  <c r="H20" i="21"/>
  <c r="F20" i="21"/>
  <c r="E20" i="21"/>
  <c r="D20" i="21"/>
  <c r="C20" i="21"/>
  <c r="J14" i="21"/>
  <c r="I14" i="21"/>
  <c r="H14" i="21"/>
  <c r="F14" i="21"/>
  <c r="E14" i="21"/>
  <c r="D14" i="21"/>
  <c r="C14" i="21"/>
  <c r="E39" i="19"/>
  <c r="E32" i="19"/>
  <c r="D32" i="19"/>
  <c r="E28" i="19"/>
  <c r="D28" i="19"/>
  <c r="E20" i="19"/>
  <c r="D20" i="19"/>
  <c r="E13" i="19"/>
  <c r="E16" i="19" s="1"/>
  <c r="D13" i="19"/>
  <c r="D16" i="19" s="1"/>
  <c r="E32" i="2"/>
  <c r="D32" i="2"/>
  <c r="E28" i="2"/>
  <c r="D28" i="2"/>
  <c r="E20" i="2"/>
  <c r="D20" i="2"/>
  <c r="D16" i="2"/>
  <c r="E13" i="2"/>
  <c r="E16" i="2" s="1"/>
  <c r="D13" i="2"/>
  <c r="C32" i="19"/>
  <c r="C28" i="19"/>
  <c r="C20" i="19"/>
  <c r="C13" i="19"/>
  <c r="C16" i="19" s="1"/>
  <c r="E9" i="19"/>
  <c r="D9" i="19"/>
  <c r="C9" i="19"/>
  <c r="E8" i="19"/>
  <c r="D8" i="19"/>
  <c r="C8" i="19"/>
  <c r="C32" i="2"/>
  <c r="C28" i="2"/>
  <c r="C20" i="2"/>
  <c r="C13" i="2"/>
  <c r="C16" i="2" s="1"/>
  <c r="C24" i="19" l="1"/>
  <c r="G46" i="21"/>
  <c r="G20" i="21"/>
  <c r="G35" i="21"/>
  <c r="G41" i="21"/>
  <c r="G14" i="21"/>
  <c r="F50" i="21"/>
  <c r="I50" i="21"/>
  <c r="D50" i="21"/>
  <c r="J50" i="21"/>
  <c r="E50" i="21"/>
  <c r="H50" i="21"/>
  <c r="D31" i="32"/>
  <c r="C33" i="2"/>
  <c r="C35" i="2" s="1"/>
  <c r="C29" i="19"/>
  <c r="C33" i="19" s="1"/>
  <c r="D29" i="19"/>
  <c r="D33" i="19" s="1"/>
  <c r="E29" i="2"/>
  <c r="D29" i="2"/>
  <c r="E29" i="19"/>
  <c r="E33" i="19"/>
  <c r="E59" i="10"/>
  <c r="D59" i="10"/>
  <c r="C59" i="10"/>
  <c r="C45" i="10"/>
  <c r="D46" i="32" l="1"/>
  <c r="G50" i="21"/>
  <c r="E33" i="2"/>
  <c r="E35" i="2" s="1"/>
  <c r="F46" i="32"/>
  <c r="D33" i="2"/>
  <c r="D35" i="2" s="1"/>
  <c r="E46" i="32"/>
  <c r="D35" i="19"/>
  <c r="E35" i="19"/>
  <c r="C35" i="19"/>
  <c r="E30" i="10"/>
  <c r="D30" i="10"/>
  <c r="C30" i="10"/>
  <c r="C50" i="1"/>
  <c r="D13" i="32" s="1"/>
  <c r="E30" i="1"/>
  <c r="D30" i="1"/>
  <c r="C30" i="1"/>
  <c r="D44" i="32" l="1"/>
  <c r="D23" i="32"/>
  <c r="D50" i="32"/>
  <c r="D41" i="32"/>
  <c r="D40" i="32"/>
  <c r="D39" i="32" s="1"/>
  <c r="C33" i="15"/>
  <c r="C5" i="15" l="1"/>
  <c r="D5" i="15"/>
  <c r="D9" i="5"/>
  <c r="E9" i="5"/>
  <c r="D9" i="10" l="1"/>
  <c r="D6" i="15"/>
  <c r="C6" i="15"/>
  <c r="E10" i="5"/>
  <c r="D10" i="5"/>
  <c r="E9" i="2"/>
  <c r="D9" i="2"/>
  <c r="C9" i="2"/>
  <c r="E9" i="10"/>
  <c r="C9" i="10"/>
  <c r="E50" i="1" l="1"/>
  <c r="F41" i="32" l="1"/>
  <c r="F13" i="32"/>
  <c r="E37" i="10"/>
  <c r="E61" i="10" l="1"/>
  <c r="E46" i="10"/>
  <c r="C17" i="15"/>
  <c r="D33" i="15"/>
  <c r="D17" i="15"/>
  <c r="F19" i="32" l="1"/>
  <c r="F35" i="32"/>
  <c r="F38" i="32"/>
  <c r="F20" i="32"/>
  <c r="E47" i="10"/>
  <c r="F18" i="32"/>
  <c r="F12" i="32"/>
  <c r="D23" i="5"/>
  <c r="E23" i="5"/>
  <c r="C19" i="15"/>
  <c r="C21" i="15" s="1"/>
  <c r="D31" i="5" l="1"/>
  <c r="E31" i="5"/>
  <c r="B5" i="13"/>
  <c r="B4" i="13"/>
  <c r="B2" i="13"/>
  <c r="B1" i="13"/>
  <c r="D19" i="15" l="1"/>
  <c r="D21" i="15" s="1"/>
  <c r="D50" i="1" l="1"/>
  <c r="D8" i="15" l="1"/>
  <c r="D18" i="15" s="1"/>
  <c r="D22" i="15" s="1"/>
  <c r="E41" i="32"/>
  <c r="E13" i="32"/>
  <c r="C8" i="15"/>
  <c r="C18" i="15" s="1"/>
  <c r="C22" i="15" s="1"/>
  <c r="D34" i="15" l="1"/>
  <c r="D35" i="15"/>
  <c r="D37" i="15" s="1"/>
  <c r="C34" i="15"/>
  <c r="C35" i="15"/>
  <c r="C37" i="15" s="1"/>
  <c r="D37" i="10" l="1"/>
  <c r="C37" i="10"/>
  <c r="C46" i="10" l="1"/>
  <c r="C61" i="10"/>
  <c r="D61" i="10"/>
  <c r="D46" i="10"/>
  <c r="D40" i="28"/>
  <c r="D42" i="28" s="1"/>
  <c r="D23" i="35" s="1"/>
  <c r="F40" i="28"/>
  <c r="F42" i="28" s="1"/>
  <c r="F23" i="35" s="1"/>
  <c r="E40" i="28"/>
  <c r="E42" i="28" s="1"/>
  <c r="E23" i="35" s="1"/>
  <c r="H40" i="28"/>
  <c r="H42" i="28" s="1"/>
  <c r="E24" i="35" s="1"/>
  <c r="I40" i="28"/>
  <c r="I42" i="28"/>
  <c r="F24" i="35" s="1"/>
  <c r="G40" i="28"/>
  <c r="G42" i="28"/>
  <c r="D24" i="35" s="1"/>
  <c r="D34" i="32" l="1"/>
  <c r="D20" i="32"/>
  <c r="D38" i="32"/>
  <c r="D35" i="32"/>
  <c r="D37" i="32"/>
  <c r="D36" i="32" s="1"/>
  <c r="D19" i="32"/>
  <c r="D12" i="32"/>
  <c r="C47" i="10"/>
  <c r="D18" i="32"/>
  <c r="E38" i="32"/>
  <c r="E19" i="32"/>
  <c r="E20" i="32"/>
  <c r="E35" i="32"/>
  <c r="D47" i="10"/>
  <c r="E18" i="32"/>
  <c r="E12" i="32"/>
</calcChain>
</file>

<file path=xl/sharedStrings.xml><?xml version="1.0" encoding="utf-8"?>
<sst xmlns="http://schemas.openxmlformats.org/spreadsheetml/2006/main" count="1459" uniqueCount="1017">
  <si>
    <t>ACTUAL SOLVENCY MARGIN (ASM)</t>
  </si>
  <si>
    <t xml:space="preserve">1. Total assets from balance sheet </t>
  </si>
  <si>
    <t>4.  Total Liabilities from balance sheet</t>
  </si>
  <si>
    <t xml:space="preserve">5.  Liabilities to shareholders and partners </t>
  </si>
  <si>
    <t>REQUIRED SOLVENCY MARGIN (RSM)</t>
  </si>
  <si>
    <t>(US$'000)</t>
  </si>
  <si>
    <t>1)</t>
  </si>
  <si>
    <t>2)</t>
  </si>
  <si>
    <t>3)</t>
  </si>
  <si>
    <t>4)</t>
  </si>
  <si>
    <t>A. Total investment Assets Held within the TCI</t>
  </si>
  <si>
    <t xml:space="preserve">B. Total Current and Net Insurance Liabilities </t>
  </si>
  <si>
    <t xml:space="preserve">Ordinary Life </t>
  </si>
  <si>
    <t xml:space="preserve">Annuities </t>
  </si>
  <si>
    <t>Other      (Specify)</t>
  </si>
  <si>
    <t>Total</t>
  </si>
  <si>
    <t>Pension Fund Management</t>
  </si>
  <si>
    <t>to be filed with the</t>
  </si>
  <si>
    <t>FINANCIAL SERVICES COMMISSION</t>
  </si>
  <si>
    <t>(Name of Insurance Company)</t>
  </si>
  <si>
    <t>(Reporting Period)</t>
  </si>
  <si>
    <t>TURKS AND CAICOS ISLANDS</t>
  </si>
  <si>
    <t>Signature:</t>
  </si>
  <si>
    <t>Name of Insurance Company</t>
  </si>
  <si>
    <t>Reporting Period</t>
  </si>
  <si>
    <t>Excess (Deficiency) A - B</t>
  </si>
  <si>
    <t>TABLE OF CONTENTS</t>
  </si>
  <si>
    <t>Cover Page</t>
  </si>
  <si>
    <t>Table of Contents</t>
  </si>
  <si>
    <t>Financial Statements</t>
  </si>
  <si>
    <t>Assets</t>
  </si>
  <si>
    <t>Statutory Compliance</t>
  </si>
  <si>
    <t xml:space="preserve">Solvency Assessment </t>
  </si>
  <si>
    <t>Reference</t>
  </si>
  <si>
    <t>Page</t>
  </si>
  <si>
    <t>Short Term Securities (please list below)</t>
  </si>
  <si>
    <r>
      <t>7. Actual Solvency Margin</t>
    </r>
    <r>
      <rPr>
        <i/>
        <sz val="10"/>
        <color theme="1"/>
        <rFont val="Arial"/>
        <family val="2"/>
      </rPr>
      <t xml:space="preserve"> (Row 3 – Row 6)</t>
    </r>
  </si>
  <si>
    <t xml:space="preserve">            (b) other receivables balances outstanding for greater than 90 days </t>
  </si>
  <si>
    <t xml:space="preserve">13. RSM to be used for the calculation </t>
  </si>
  <si>
    <t xml:space="preserve">10. RSM = $180,000  </t>
  </si>
  <si>
    <r>
      <t xml:space="preserve">17. Solvency margin surplus (deficit) </t>
    </r>
    <r>
      <rPr>
        <sz val="10"/>
        <color theme="1"/>
        <rFont val="Arial"/>
        <family val="2"/>
      </rPr>
      <t>(Row 7 – Row 13)</t>
    </r>
  </si>
  <si>
    <r>
      <t xml:space="preserve">18. Solvency margin ratio </t>
    </r>
    <r>
      <rPr>
        <i/>
        <sz val="10"/>
        <color theme="1"/>
        <rFont val="Arial"/>
        <family val="2"/>
      </rPr>
      <t>(Row 7 as a percent of Row 13).</t>
    </r>
    <r>
      <rPr>
        <sz val="12"/>
        <color theme="1"/>
        <rFont val="Arial"/>
        <family val="2"/>
      </rPr>
      <t xml:space="preserve">  </t>
    </r>
  </si>
  <si>
    <t>Minimum Standard Met</t>
  </si>
  <si>
    <t xml:space="preserve">            (a) premium receivables outstanding for more than 6 months </t>
  </si>
  <si>
    <t xml:space="preserve">Long Term and General Insurer </t>
  </si>
  <si>
    <t>Realisable Investments approved by the FSC:  (please list below)</t>
  </si>
  <si>
    <r>
      <t xml:space="preserve">2.  Total Non-permissible assets: </t>
    </r>
    <r>
      <rPr>
        <i/>
        <sz val="10"/>
        <color theme="1"/>
        <rFont val="Arial"/>
        <family val="2"/>
      </rPr>
      <t>Sum of (Row (a) to Row (g))</t>
    </r>
  </si>
  <si>
    <r>
      <t xml:space="preserve">3.  Permissible Assets </t>
    </r>
    <r>
      <rPr>
        <b/>
        <i/>
        <sz val="10"/>
        <color theme="1"/>
        <rFont val="Arial"/>
        <family val="2"/>
      </rPr>
      <t>(Row 1 – Row 2)</t>
    </r>
  </si>
  <si>
    <r>
      <t xml:space="preserve">6.  Liabilities for solvency margin purposes </t>
    </r>
    <r>
      <rPr>
        <b/>
        <i/>
        <sz val="10"/>
        <color theme="1"/>
        <rFont val="Arial"/>
        <family val="2"/>
      </rPr>
      <t xml:space="preserve">(Row 4 – Row 5) </t>
    </r>
  </si>
  <si>
    <t>Quarterly Returns</t>
  </si>
  <si>
    <t>Creditor Life</t>
  </si>
  <si>
    <t>Retained Earnings</t>
  </si>
  <si>
    <t>Solvency Assessment</t>
  </si>
  <si>
    <t>LONG TERM AND GENERAL INSURANCE</t>
  </si>
  <si>
    <t>Creditor Health</t>
  </si>
  <si>
    <t>General Business</t>
  </si>
  <si>
    <t>Long Term Business</t>
  </si>
  <si>
    <t xml:space="preserve">Group Life  </t>
  </si>
  <si>
    <r>
      <t xml:space="preserve">         </t>
    </r>
    <r>
      <rPr>
        <sz val="12"/>
        <rFont val="Arial"/>
        <family val="2"/>
      </rPr>
      <t xml:space="preserve">     (c) amounts receivable from related parties</t>
    </r>
  </si>
  <si>
    <t xml:space="preserve">              (d) other non-permissible assets (specify) </t>
  </si>
  <si>
    <t xml:space="preserve">              (e) other non-permissible assets (specify) </t>
  </si>
  <si>
    <t xml:space="preserve">              (f ) other non-permissible assets (specify) </t>
  </si>
  <si>
    <t xml:space="preserve">              (g) other non-permissible assets (specify)</t>
  </si>
  <si>
    <r>
      <rPr>
        <b/>
        <sz val="12"/>
        <color theme="1"/>
        <rFont val="Arial"/>
        <family val="2"/>
      </rPr>
      <t xml:space="preserve"> Less</t>
    </r>
    <r>
      <rPr>
        <sz val="12"/>
        <color theme="1"/>
        <rFont val="Arial"/>
        <family val="2"/>
      </rPr>
      <t>:</t>
    </r>
    <r>
      <rPr>
        <b/>
        <sz val="12"/>
        <color theme="1"/>
        <rFont val="Arial"/>
        <family val="2"/>
      </rPr>
      <t xml:space="preserve"> Non- permissible assets*</t>
    </r>
  </si>
  <si>
    <t xml:space="preserve">* Note:  Each non permissible asset held by the company must be specified.  A listing of non-permissible assets is presented in Section 5 of the Capital Adequacy and Solvency Guidelines for Domestic Insurers which is available on the website of the Turks and Caicos Islands Financial Services Commission. </t>
  </si>
  <si>
    <t xml:space="preserve">* Note:  The head office account represents the funds initially provided to TCI operations.  These are treated the same as share capital from an accounting perspective.  Retained earnings represent the historical sum of net earnings of the TCI branch less amounts repatriated to head office.  Amounts repatriated to head office are similar to dividends from an accounting perspective.  Amounts due from head office are amounts owing to the TCI branch office by the head office.  These are non-permitted assets for purposes of determining the solvency margin.  Amounts due to head office are amounts owing to the head office by the TCI branch.  These amounts can be deducted from liabilities for purposes of determining the solvency margin.    </t>
  </si>
  <si>
    <t>Assets held in the Island in accordance with Section 8(3) of the Insurance Ordinance</t>
  </si>
  <si>
    <r>
      <t xml:space="preserve">8.  Net Annual Premiums (“NAP”)                                                              </t>
    </r>
    <r>
      <rPr>
        <i/>
        <sz val="12"/>
        <color theme="1"/>
        <rFont val="Arial"/>
        <family val="2"/>
      </rPr>
      <t xml:space="preserve"> NAP refers to Net Premiums Written for the 12 months ending on the reporting period</t>
    </r>
  </si>
  <si>
    <t xml:space="preserve">9. RSM = 20% NAP up to $5 million + 10% of NAP in excess of $5 million </t>
  </si>
  <si>
    <t>11. NAP</t>
  </si>
  <si>
    <t>12. RSM = $180,000 + 20% of NAP up to $5 million + 10% of NAP in excess of $5M</t>
  </si>
  <si>
    <t>1. Cash and Cash Equivalents</t>
  </si>
  <si>
    <t>2. Accrued Investment Income</t>
  </si>
  <si>
    <t>3. Current tax Assets</t>
  </si>
  <si>
    <t>4. Assets Held for Sale (IFRS 5)</t>
  </si>
  <si>
    <t>Financial Assets</t>
  </si>
  <si>
    <t xml:space="preserve">      5. Bonds and Debentures - Government</t>
  </si>
  <si>
    <t xml:space="preserve">      6. Other Bonds and Debentures</t>
  </si>
  <si>
    <t xml:space="preserve">      7. Loans and Advances</t>
  </si>
  <si>
    <t xml:space="preserve">      8.  Preferred Shares</t>
  </si>
  <si>
    <t xml:space="preserve">      9. Common Shares</t>
  </si>
  <si>
    <t xml:space="preserve">      10. Mutual Funds &amp; Asset backed Securities</t>
  </si>
  <si>
    <t xml:space="preserve">      11. Other Financial Assets</t>
  </si>
  <si>
    <t>12. Investments in Associates &amp; Joint Ventures</t>
  </si>
  <si>
    <t>13. Investments in Subsidiaries, Affiliated Companies and Structured Entities</t>
  </si>
  <si>
    <t>14. Investment Properties</t>
  </si>
  <si>
    <t>Other investments</t>
  </si>
  <si>
    <t xml:space="preserve">      16. (specify)</t>
  </si>
  <si>
    <t xml:space="preserve">      17. (specify)</t>
  </si>
  <si>
    <t xml:space="preserve">      18. (specify)</t>
  </si>
  <si>
    <t xml:space="preserve">20. Insurance Contract Assets </t>
  </si>
  <si>
    <t xml:space="preserve">21. Reinsurance Contract Held Assets </t>
  </si>
  <si>
    <t>23. Net assets arising from DB Pension Plan and other staff plans</t>
  </si>
  <si>
    <t>24. Deferred Tax Assets</t>
  </si>
  <si>
    <t>25. Own use Property and Equipment</t>
  </si>
  <si>
    <t>26. Right of Use Assets</t>
  </si>
  <si>
    <t>27. Goodwill</t>
  </si>
  <si>
    <t>28. Other Intangible Assets</t>
  </si>
  <si>
    <t>29. Inventories</t>
  </si>
  <si>
    <t xml:space="preserve">38. TOTAL ASSETS  </t>
  </si>
  <si>
    <r>
      <t xml:space="preserve">1 </t>
    </r>
    <r>
      <rPr>
        <sz val="12"/>
        <color rgb="FFFF0000"/>
        <rFont val="Arial"/>
        <family val="2"/>
      </rPr>
      <t>Exclude amounts presented as a part of Insurance Contract Liabilities/Assets or Reinsurance Contract Held Liabilities/Assets per IFRS 17</t>
    </r>
  </si>
  <si>
    <r>
      <t xml:space="preserve">2 </t>
    </r>
    <r>
      <rPr>
        <sz val="12"/>
        <color rgb="FFFF0000"/>
        <rFont val="Arial"/>
        <family val="2"/>
      </rPr>
      <t>Exclude non-distinct components per IFRS 17</t>
    </r>
  </si>
  <si>
    <t xml:space="preserve">      31. (specify)</t>
  </si>
  <si>
    <t xml:space="preserve">      32. (specify)</t>
  </si>
  <si>
    <t xml:space="preserve">      33. (specify)</t>
  </si>
  <si>
    <t xml:space="preserve">      34. (specify)</t>
  </si>
  <si>
    <t xml:space="preserve">      35. (specify)</t>
  </si>
  <si>
    <t xml:space="preserve">      36. (specify)</t>
  </si>
  <si>
    <t xml:space="preserve">      37. (specify)</t>
  </si>
  <si>
    <t xml:space="preserve">1. Liabilities held for sale (IFRS 5) </t>
  </si>
  <si>
    <t>2. Current Tax Liabilities</t>
  </si>
  <si>
    <t>4. Insurance Contract Liabilities</t>
  </si>
  <si>
    <t xml:space="preserve">5. Reinsurance Contract Held Liabilities </t>
  </si>
  <si>
    <t>6. Investment Contract Liabilities</t>
  </si>
  <si>
    <t>7. Customer Banking and Other Funding Instruments</t>
  </si>
  <si>
    <t>8. Mortgage Loans and Other Real Estate Encumbrances</t>
  </si>
  <si>
    <t>9. Debt Securities in Issue</t>
  </si>
  <si>
    <t>10. Lease Liabilities</t>
  </si>
  <si>
    <t>11. Bank Loans and Overdrafts</t>
  </si>
  <si>
    <t>13. Staff Defined Benefit (DB) Pension Plan Net Liabilities</t>
  </si>
  <si>
    <t>15. Deferred Tax Liabilities</t>
  </si>
  <si>
    <t>16. Subordinated Debt</t>
  </si>
  <si>
    <t xml:space="preserve">      17. (Specify)</t>
  </si>
  <si>
    <t xml:space="preserve">      18. (Specify)</t>
  </si>
  <si>
    <t xml:space="preserve">      19. (Specify)</t>
  </si>
  <si>
    <t>POLICYHOLDERS' EQUITY</t>
  </si>
  <si>
    <t>21. Attributed Surplus per. Regulatory Requirements</t>
  </si>
  <si>
    <t>22. Participating Account</t>
  </si>
  <si>
    <t>23. Participating Account  - Accumulated OCI/ (Loss)</t>
  </si>
  <si>
    <t>25. Issued and fully paid</t>
  </si>
  <si>
    <t>26. Share Premium Account</t>
  </si>
  <si>
    <t>27. Retained Earnings</t>
  </si>
  <si>
    <t>28. Statutory and other Reserves</t>
  </si>
  <si>
    <t>29. Accumulated Other Comprehensive Income/ (Loss)</t>
  </si>
  <si>
    <t>Reserves:</t>
  </si>
  <si>
    <t>STATEMENT OF FINANCIAL POSITION – ASSETS</t>
  </si>
  <si>
    <t>STATEMENT OF FINANCIAL POSITION - LIABILITIES AND EQUITY</t>
  </si>
  <si>
    <r>
      <t xml:space="preserve">STATEMENT OF PROFIT OR LOSS - </t>
    </r>
    <r>
      <rPr>
        <b/>
        <sz val="12"/>
        <color theme="8"/>
        <rFont val="Arial"/>
        <family val="2"/>
      </rPr>
      <t>GENERAL BUSINESS</t>
    </r>
  </si>
  <si>
    <t>1. Revenue from PAA Contracts</t>
  </si>
  <si>
    <t>2. Revenue from GMM Contracts (excluding VFA Contracts)</t>
  </si>
  <si>
    <t>3. Revenue from VFA Contracts</t>
  </si>
  <si>
    <t>5. Insurance service expenses</t>
  </si>
  <si>
    <t>6. Net expenses from reinsurance contracts held</t>
  </si>
  <si>
    <t>8. Interest revenue on financial assets not measured at FVTPL</t>
  </si>
  <si>
    <t>9. Net investment income</t>
  </si>
  <si>
    <t>10. Provision for Credit Losses</t>
  </si>
  <si>
    <t>12. Net finance income (expenses) from insurance contracts</t>
  </si>
  <si>
    <t>13. Net finance income (expenses) from reinsurance contracts held</t>
  </si>
  <si>
    <t>14. Movement in investment contract liabilities</t>
  </si>
  <si>
    <t>16. Other Income</t>
  </si>
  <si>
    <t>17. Share of Net Income (Loss) from investment in equity accounted associated companies and subsidiaries</t>
  </si>
  <si>
    <t>18. General and Operating Expenses</t>
  </si>
  <si>
    <t>21. Current Taxes</t>
  </si>
  <si>
    <t>22. Deferred Taxes</t>
  </si>
  <si>
    <t>25. Discontinued Operations (net of Income Taxes of $______)</t>
  </si>
  <si>
    <t>27. (net of Income Taxes on Discontinued Operations)</t>
  </si>
  <si>
    <r>
      <t xml:space="preserve">STATEMENT OF PROFIT OR LOSS - </t>
    </r>
    <r>
      <rPr>
        <b/>
        <sz val="12"/>
        <color theme="8"/>
        <rFont val="Arial"/>
        <family val="2"/>
      </rPr>
      <t>LONG TERM BUSINESS</t>
    </r>
  </si>
  <si>
    <t>ATTRIBUTABLE TO:</t>
  </si>
  <si>
    <t>27. Participating Policyholders</t>
  </si>
  <si>
    <t>28. Shareholders</t>
  </si>
  <si>
    <t>30. (net of Income Taxes on Discontinued Operations)</t>
  </si>
  <si>
    <t>SUMMARY OF INVESTMENTS</t>
  </si>
  <si>
    <t>Fair Value Through Profit or Loss (FVTPL)</t>
  </si>
  <si>
    <t>Fair Value Through Other Comprehensive Income (FVOCI)</t>
  </si>
  <si>
    <t>Fair Value Option*/ Investment Properties Fair Value</t>
  </si>
  <si>
    <t>Amortized Cost</t>
  </si>
  <si>
    <t>Provisions including Expected Credit Loss (ECL)</t>
  </si>
  <si>
    <t>Impaired Amount (Before Provisions)</t>
  </si>
  <si>
    <t>Bonds and Debentures - Government</t>
  </si>
  <si>
    <t>Other Bonds and Debentures</t>
  </si>
  <si>
    <t>Loans and Advances</t>
  </si>
  <si>
    <t>Common Shares</t>
  </si>
  <si>
    <t>Mutual Funds and Asset Backed Securities</t>
  </si>
  <si>
    <t>1. Issued by the government of the jurisdiction</t>
  </si>
  <si>
    <t>Insurance Related</t>
  </si>
  <si>
    <t>Non Insurance Related</t>
  </si>
  <si>
    <t>Due from Agents (non-related parties)</t>
  </si>
  <si>
    <t>Value Added Tax Credit Receivables</t>
  </si>
  <si>
    <t>Name of Entity</t>
  </si>
  <si>
    <t>Overdue for 30 to 90 days</t>
  </si>
  <si>
    <t>Overdue for 90 to 180 days</t>
  </si>
  <si>
    <t>Overdue for 180 days to 365 days</t>
  </si>
  <si>
    <t>Overdue for more than 365 days</t>
  </si>
  <si>
    <t>OTHER</t>
  </si>
  <si>
    <t>RECEIVABLE FROM/PAYABLE TO</t>
  </si>
  <si>
    <t>STATEMENT OF CHANGES IN EQUITY</t>
  </si>
  <si>
    <t>Preferred Shares</t>
  </si>
  <si>
    <t>Accumulated Other Comprehensive Income</t>
  </si>
  <si>
    <t>Other Capital And Reserves</t>
  </si>
  <si>
    <t>Total Equity</t>
  </si>
  <si>
    <t xml:space="preserve">1. Opening Balance </t>
  </si>
  <si>
    <t xml:space="preserve">2. Net Income (Loss) for Period </t>
  </si>
  <si>
    <t>3. Other Comprehensive Income/(Loss)</t>
  </si>
  <si>
    <t>4. Issuance of Preference Shares</t>
  </si>
  <si>
    <t>5. Issuance of Ordinary Shares</t>
  </si>
  <si>
    <t xml:space="preserve">6. Dividends Paid </t>
  </si>
  <si>
    <t>Other Transactions</t>
  </si>
  <si>
    <t>7. (Specify)</t>
  </si>
  <si>
    <t>8. (Specify)</t>
  </si>
  <si>
    <t>9. (Specify)</t>
  </si>
  <si>
    <t>10. CLOSING BALANCE</t>
  </si>
  <si>
    <t>Amount Due/Payable</t>
  </si>
  <si>
    <t>INSURANCE AND REINSURANCE CONTRACTS</t>
  </si>
  <si>
    <t>Insurance Contract Assets</t>
  </si>
  <si>
    <t>Insurance Contract Liabilities</t>
  </si>
  <si>
    <t>Reinsurance Contracts Held Assets</t>
  </si>
  <si>
    <t>Reinsurance Contracts Held Liabilities</t>
  </si>
  <si>
    <t>Contracts not measured under the PAA*</t>
  </si>
  <si>
    <t>Contracts measured under the PAA</t>
  </si>
  <si>
    <t>*specify Loss Component included in figures above</t>
  </si>
  <si>
    <t>REINSURANCE CONTRACTS HELD SUMMARY</t>
  </si>
  <si>
    <t>Rating Agency Identifier Code</t>
  </si>
  <si>
    <t>Reinsurer Domiciliary Jurisdiction</t>
  </si>
  <si>
    <t>Reinsurer Group Domiciliary Jurisdiction</t>
  </si>
  <si>
    <t>Business Covered</t>
  </si>
  <si>
    <t>Type of contract</t>
  </si>
  <si>
    <t>Net Expenses from 
Reinsurance Contracts Held</t>
  </si>
  <si>
    <t>Assets / (Liabilities) for Remaining Coverage</t>
  </si>
  <si>
    <t>Assets / (Liabilities) for Incurred Claims</t>
  </si>
  <si>
    <t>Reinsurance Contract Held Balances
Total
(Col O + P + Q)</t>
  </si>
  <si>
    <t>Receivables</t>
  </si>
  <si>
    <t>A.M. Best Code</t>
  </si>
  <si>
    <t>S&amp;P Code</t>
  </si>
  <si>
    <t>Other Code</t>
  </si>
  <si>
    <t>Unrated</t>
  </si>
  <si>
    <t>Allocation of Reinsurance Premiums</t>
  </si>
  <si>
    <t>Amounts Recoverable from Reinsurers for Incurred Claims</t>
  </si>
  <si>
    <t>Effect of changes in non-performance risk of reinsurers</t>
  </si>
  <si>
    <t>Total
(Col K + L+ M)</t>
  </si>
  <si>
    <t>Under PAA</t>
  </si>
  <si>
    <t>Not under PAA</t>
  </si>
  <si>
    <t>Reinsurance Receivable</t>
  </si>
  <si>
    <t>Reinsurance Payable</t>
  </si>
  <si>
    <t>Net Receivable</t>
  </si>
  <si>
    <t>Associated / Related Party:</t>
  </si>
  <si>
    <t>Other:</t>
  </si>
  <si>
    <t>Enter the names of reinsurers under above headings. Add additional rows as needed.</t>
  </si>
  <si>
    <t>1. Expected Present Value of Future Cash Flows</t>
  </si>
  <si>
    <t>2. Risk Adjustment</t>
  </si>
  <si>
    <t>3. Contractual Service Margin (CSM)</t>
  </si>
  <si>
    <t>5. Liability for remaining coverage - excluding Loss Component</t>
  </si>
  <si>
    <t>6. Liability for remaining coverage - Loss Component</t>
  </si>
  <si>
    <t>7. Liability for incurred claims - Expected Present Value of Future Cash Flows</t>
  </si>
  <si>
    <t>8. Liability for incurred claims - Risk Adjustment</t>
  </si>
  <si>
    <t>11. Loss Component - Contracts not measured under the PAA</t>
  </si>
  <si>
    <t>1. (specify)</t>
  </si>
  <si>
    <t>2. (specify)</t>
  </si>
  <si>
    <t>3. (specify)</t>
  </si>
  <si>
    <t>4. (specify)</t>
  </si>
  <si>
    <t>6. (specify)</t>
  </si>
  <si>
    <t>7. (specify)</t>
  </si>
  <si>
    <t>8. (specify)</t>
  </si>
  <si>
    <t>13. (specify)</t>
  </si>
  <si>
    <t>14. (specify)</t>
  </si>
  <si>
    <t>15. (specify)</t>
  </si>
  <si>
    <t>18. (specify)</t>
  </si>
  <si>
    <t>19. (specify)</t>
  </si>
  <si>
    <t>9. (specify)</t>
  </si>
  <si>
    <t>12. (specify)</t>
  </si>
  <si>
    <t>17. (specify)</t>
  </si>
  <si>
    <t>22. From Agents</t>
  </si>
  <si>
    <t>23. From Brokers</t>
  </si>
  <si>
    <t>24. From Reinsurers</t>
  </si>
  <si>
    <t>25. From other insurers</t>
  </si>
  <si>
    <t>26. From policyholders</t>
  </si>
  <si>
    <t>29. To related party reinsurers</t>
  </si>
  <si>
    <t>30. To other related insurers</t>
  </si>
  <si>
    <t>31. To non-related reinsurers</t>
  </si>
  <si>
    <t>32. To other non-related insurers</t>
  </si>
  <si>
    <r>
      <t xml:space="preserve">INSURANCE SERVICE RESULT - </t>
    </r>
    <r>
      <rPr>
        <b/>
        <sz val="12"/>
        <color theme="8"/>
        <rFont val="Arial"/>
        <family val="2"/>
      </rPr>
      <t>GENERAL BUSINESS</t>
    </r>
  </si>
  <si>
    <t>Number of Policies in Force</t>
  </si>
  <si>
    <t>Number of Direct Claims</t>
  </si>
  <si>
    <t>Insurance Revenue</t>
  </si>
  <si>
    <t>Insurance Service Expenses</t>
  </si>
  <si>
    <t>Net Expenses from Reinsurance Contracts Held</t>
  </si>
  <si>
    <t>Insurance Service Result</t>
  </si>
  <si>
    <t>Contracts Measured under GMM</t>
  </si>
  <si>
    <t>Contracts Measured under PAA</t>
  </si>
  <si>
    <t>Claims Incurred (International)</t>
  </si>
  <si>
    <t>Claims Incurred (Domestic)</t>
  </si>
  <si>
    <t>Other Insurance Service Expenses</t>
  </si>
  <si>
    <t>Amortization of Insurance Acquisition Cash Flows</t>
  </si>
  <si>
    <t>Losses and Reversal of Losses on Onerous Contracts</t>
  </si>
  <si>
    <t>Adjustments to Liabilities for Incurred Claims</t>
  </si>
  <si>
    <t>Allocation of reinsurance premiums</t>
  </si>
  <si>
    <t>Amounts recoverable from reinsurers for incurred claims</t>
  </si>
  <si>
    <t>YEAR TO DATE CURRENT YEAR</t>
  </si>
  <si>
    <r>
      <t xml:space="preserve">INSURANCE SERVICE RESULT - </t>
    </r>
    <r>
      <rPr>
        <b/>
        <sz val="12"/>
        <color theme="8"/>
        <rFont val="Arial"/>
        <family val="2"/>
      </rPr>
      <t>LONG TERM BUSINESS</t>
    </r>
  </si>
  <si>
    <t>31. Number of Policies in Force at the end of the Period</t>
  </si>
  <si>
    <t>32. Number of  Claims Settled During the Period</t>
  </si>
  <si>
    <t xml:space="preserve">33. Number of Outstanding Claims at the end of the Period </t>
  </si>
  <si>
    <t>INVESTMENT RETURN</t>
  </si>
  <si>
    <t>Interest:</t>
  </si>
  <si>
    <t>Net Investment Income:</t>
  </si>
  <si>
    <t>Realized Gains (Losses) on Sale:</t>
  </si>
  <si>
    <t>Fair Value Gains (Losses):</t>
  </si>
  <si>
    <t>Less:</t>
  </si>
  <si>
    <t>1. Cash and Short Term Investments</t>
  </si>
  <si>
    <t>2. Bonds</t>
  </si>
  <si>
    <t>3. Mortgage Loans</t>
  </si>
  <si>
    <t>4. Income from Derivative Activities</t>
  </si>
  <si>
    <t>6. Bonds</t>
  </si>
  <si>
    <t>7. Mortgage Loans</t>
  </si>
  <si>
    <t>8. Preferred &amp; Common Shares</t>
  </si>
  <si>
    <t>9. Investment Properties</t>
  </si>
  <si>
    <t>10. Income from Derivative Activities</t>
  </si>
  <si>
    <t>12. Bonds</t>
  </si>
  <si>
    <t>13. Mortgage Loans</t>
  </si>
  <si>
    <t>14. Preferred &amp; Common Shares</t>
  </si>
  <si>
    <t>15. Investment Properties</t>
  </si>
  <si>
    <t>16. Income from Derivative Activities</t>
  </si>
  <si>
    <t>18. Dividends</t>
  </si>
  <si>
    <t>20. Other Investment Income from Derivative Assets</t>
  </si>
  <si>
    <t>21. Income from Other Loans and Invested Assets</t>
  </si>
  <si>
    <t>23. Investment Expenses (other than Investment Taxes)</t>
  </si>
  <si>
    <t>24. Investment Taxes</t>
  </si>
  <si>
    <t>26. Provision for Credit Losses</t>
  </si>
  <si>
    <t>28. (including rental income for own use)</t>
  </si>
  <si>
    <t xml:space="preserve"> GENERAL BUSINESS</t>
  </si>
  <si>
    <t>LONG TERM BUSINESS</t>
  </si>
  <si>
    <t>INSURANCE SERVICE AND OTHER OPERATING EXPENSES</t>
  </si>
  <si>
    <t>Represented by:</t>
  </si>
  <si>
    <t>27. (Specify)</t>
  </si>
  <si>
    <t>28. (Specify)</t>
  </si>
  <si>
    <t>1. Claims and Benefits</t>
  </si>
  <si>
    <t>2. Salaries and employee benefits</t>
  </si>
  <si>
    <t>3. Defined Benefit Pension Plan Expense</t>
  </si>
  <si>
    <t>4. Directors remuneration</t>
  </si>
  <si>
    <t>5. Agency (excluding commissions)</t>
  </si>
  <si>
    <t>6. Management fees</t>
  </si>
  <si>
    <t>7. Professional fees (other than legal)</t>
  </si>
  <si>
    <t>8. Legal fees</t>
  </si>
  <si>
    <t>9. Commissions</t>
  </si>
  <si>
    <t>10. Contingent Commissions</t>
  </si>
  <si>
    <t>11. Premium Taxes</t>
  </si>
  <si>
    <t>13. Depreciation and Amortization</t>
  </si>
  <si>
    <t>14. Amortization of Intangible Assets</t>
  </si>
  <si>
    <t>15. Impairment of goodwill and intangible assets</t>
  </si>
  <si>
    <t>16. Amortization and Impairment loss on Investment/Service Contracts</t>
  </si>
  <si>
    <t>17. Occupancy expenses (including rent, leasing and maintenance)</t>
  </si>
  <si>
    <t>18. Information technology</t>
  </si>
  <si>
    <t>19. Inspections and Investigations</t>
  </si>
  <si>
    <t>20. Home Office overhead</t>
  </si>
  <si>
    <t>21. Allowance</t>
  </si>
  <si>
    <t>22. Experience Rating Refunds</t>
  </si>
  <si>
    <t>23. Interest on debt</t>
  </si>
  <si>
    <t>USED TO DISCOUNT THE FULFILMENT CASH FLOWS AND FOR CASH FLOWS THAT DO NOT VARY WITH THE UNDERLYING ASSETS</t>
  </si>
  <si>
    <t>NON-PARTICIPATING</t>
  </si>
  <si>
    <t>Participating</t>
  </si>
  <si>
    <t>Reinsurance</t>
  </si>
  <si>
    <t xml:space="preserve">Individual </t>
  </si>
  <si>
    <t>Group</t>
  </si>
  <si>
    <t>Insurance</t>
  </si>
  <si>
    <t>Segregated Fund with Guarantees</t>
  </si>
  <si>
    <t>Annuity (Excluding Segregated Fund with Guarantees)</t>
  </si>
  <si>
    <t>Discount Rates</t>
  </si>
  <si>
    <t>Risk Free Rates
(for insurers using bottom-up approach)</t>
  </si>
  <si>
    <t>Discount Rates applied to the estimates of the future cash flows - Most Illiquid Bucket only</t>
  </si>
  <si>
    <t>1. Year 1 (%)</t>
  </si>
  <si>
    <t>2. Year 2 (%)</t>
  </si>
  <si>
    <t>3. Year 3 (%)</t>
  </si>
  <si>
    <t>4. Year 4 (%)</t>
  </si>
  <si>
    <t>5. Year 5 (%)</t>
  </si>
  <si>
    <t>6. Year 6 (%)</t>
  </si>
  <si>
    <t>7. Year 7 (%)</t>
  </si>
  <si>
    <t>8. Year 8 (%)</t>
  </si>
  <si>
    <t>9. Year 9 (%)</t>
  </si>
  <si>
    <t>10. Year 10 (%)</t>
  </si>
  <si>
    <t>11. Year 15 (%)</t>
  </si>
  <si>
    <t>12. Year 20 (%)</t>
  </si>
  <si>
    <t>13. Year 25 (%)</t>
  </si>
  <si>
    <t>14. Year 30 (%)</t>
  </si>
  <si>
    <t>15. Year 40 (%)</t>
  </si>
  <si>
    <t>16. Year 50 (%)</t>
  </si>
  <si>
    <t>17. Year 60 (%)</t>
  </si>
  <si>
    <t>18. Year 70 (%)</t>
  </si>
  <si>
    <t>19. Year 80 (%)</t>
  </si>
  <si>
    <t>20. Year 90 (%)</t>
  </si>
  <si>
    <t>21. Year 100 (%)</t>
  </si>
  <si>
    <t xml:space="preserve">22. Please specify whether this is a spot or forward curve </t>
  </si>
  <si>
    <t>NOTES</t>
  </si>
  <si>
    <t>Ratio</t>
  </si>
  <si>
    <t>Interpretation</t>
  </si>
  <si>
    <t>Measures the company's leverage. The higher the ratio, the more the company is able to absorb financial distress and withstand difficult periods.</t>
  </si>
  <si>
    <t>PROFITABILITY</t>
  </si>
  <si>
    <t>CAPITAL</t>
  </si>
  <si>
    <t xml:space="preserve">INVESTMENT </t>
  </si>
  <si>
    <t>OPERATIONS</t>
  </si>
  <si>
    <t>RELATED PARTIES</t>
  </si>
  <si>
    <t>EWT FINANCIAL RATIOS</t>
  </si>
  <si>
    <t xml:space="preserve">      35. Statutory Reserves</t>
  </si>
  <si>
    <t xml:space="preserve">      36. (Specify)</t>
  </si>
  <si>
    <t xml:space="preserve">      37. (Specify)</t>
  </si>
  <si>
    <t xml:space="preserve">      38. (Specify)</t>
  </si>
  <si>
    <t xml:space="preserve">      39. (Specify)</t>
  </si>
  <si>
    <t>40. Accumulated Other Comprehensive Income (Loss)</t>
  </si>
  <si>
    <t>Formula</t>
  </si>
  <si>
    <t>Category</t>
  </si>
  <si>
    <r>
      <rPr>
        <u/>
        <sz val="11"/>
        <color rgb="FF000000"/>
        <rFont val="Arial Narrow"/>
        <family val="2"/>
      </rPr>
      <t>Current Period C &amp; S &amp; R - Prior Period C &amp; S &amp; R</t>
    </r>
    <r>
      <rPr>
        <sz val="11"/>
        <color rgb="FF000000"/>
        <rFont val="Arial Narrow"/>
        <family val="2"/>
      </rPr>
      <t xml:space="preserve">
Prior Period Capital &amp; Surplus &amp; Reserves</t>
    </r>
  </si>
  <si>
    <t>This objectively measures the performance of management, investment operations and insurance underwriting.
It is a fundamental measure of a company's financial condition, indicating trends in an insurer's capital and surplus.</t>
  </si>
  <si>
    <t>This measures a company's financial leverage. The higher the equity to asset ratio, the less debt the company has and the less risky it is. A low equity to asset ratio means the company has more debt and is more risky.</t>
  </si>
  <si>
    <r>
      <t xml:space="preserve">         </t>
    </r>
    <r>
      <rPr>
        <u/>
        <sz val="11"/>
        <color rgb="FF000000"/>
        <rFont val="Arial Narrow"/>
        <family val="2"/>
      </rPr>
      <t>Shareholders' Equity</t>
    </r>
    <r>
      <rPr>
        <sz val="11"/>
        <color rgb="FF000000"/>
        <rFont val="Arial Narrow"/>
        <family val="2"/>
      </rPr>
      <t xml:space="preserve">          	  	     </t>
    </r>
    <r>
      <rPr>
        <u/>
        <sz val="11"/>
        <color rgb="FF000000"/>
        <rFont val="Arial Narrow"/>
        <family val="2"/>
      </rPr>
      <t>Total Head Office Account, Reserves &amp; AOCI</t>
    </r>
    <r>
      <rPr>
        <sz val="11"/>
        <color rgb="FF000000"/>
        <rFont val="Arial Narrow"/>
        <family val="2"/>
      </rPr>
      <t xml:space="preserve">
Total Assets		                                                      Total Assets
</t>
    </r>
    <r>
      <rPr>
        <b/>
        <u val="double"/>
        <sz val="11"/>
        <color rgb="FF000000"/>
        <rFont val="Arial Narrow"/>
        <family val="2"/>
      </rPr>
      <t>For Stock Companies</t>
    </r>
    <r>
      <rPr>
        <sz val="11"/>
        <color rgb="FF000000"/>
        <rFont val="Arial Narrow"/>
        <family val="2"/>
      </rPr>
      <t xml:space="preserve">		                                   </t>
    </r>
    <r>
      <rPr>
        <b/>
        <u val="double"/>
        <sz val="11"/>
        <color rgb="FF000000"/>
        <rFont val="Arial Narrow"/>
        <family val="2"/>
      </rPr>
      <t xml:space="preserve"> For Branches</t>
    </r>
  </si>
  <si>
    <t>This is a measure of the proportion of a company's liability that it expects to release as profit over time.
The higher the ratio of CSM to insurance contract liabilities, the lower is the potential risk borne by the company in relation to the liabilities available to absorb experience variations.</t>
  </si>
  <si>
    <t>The Loss Component quantifies the size of the loss associated with a group of insurance contracts. 
This ratio indicates the extent to which the insurer is writing loss making business.</t>
  </si>
  <si>
    <r>
      <rPr>
        <u/>
        <sz val="11"/>
        <color rgb="FF000000"/>
        <rFont val="Arial Narrow"/>
        <family val="2"/>
      </rPr>
      <t xml:space="preserve">  Ending CSM  </t>
    </r>
    <r>
      <rPr>
        <sz val="11"/>
        <color rgb="FF000000"/>
        <rFont val="Arial Narrow"/>
        <family val="2"/>
      </rPr>
      <t xml:space="preserve">
Beginning CSM</t>
    </r>
  </si>
  <si>
    <t>CSM represents the unearned profit that an entity expects to earn as it provides services. The release of the CSM forms part of the profit recognised over each period. A ratio over 100% would indicate that the company is growing profitable new business sales or that its expectations for the future profitability of the business has improved due to improved lapse, mortality, expense experience etc.</t>
  </si>
  <si>
    <r>
      <rPr>
        <u/>
        <sz val="11"/>
        <color rgb="FF000000"/>
        <rFont val="Arial Narrow"/>
        <family val="2"/>
      </rPr>
      <t xml:space="preserve">  Capital, Surplus and Reserves  </t>
    </r>
    <r>
      <rPr>
        <sz val="11"/>
        <color rgb="FF000000"/>
        <rFont val="Arial Narrow"/>
        <family val="2"/>
      </rPr>
      <t xml:space="preserve">
Total Liabilities</t>
    </r>
  </si>
  <si>
    <r>
      <rPr>
        <u/>
        <sz val="11"/>
        <color rgb="FF000000"/>
        <rFont val="Arial Narrow"/>
        <family val="2"/>
      </rPr>
      <t xml:space="preserve">  Total Insurance Revenue  </t>
    </r>
    <r>
      <rPr>
        <sz val="11"/>
        <color rgb="FF000000"/>
        <rFont val="Arial Narrow"/>
        <family val="2"/>
      </rPr>
      <t xml:space="preserve">
Capital, Surplus and Reserves</t>
    </r>
  </si>
  <si>
    <t>This is a measure of the company's ability to absorb financial shocks. The higher the ratio,
the greater is the potential risk borne by the company in relation to the surplus available to absorb
loss variations. It is used to judge the magnitude of an insurer's exposure to risk through policy 
issuance in excess of the surplus strain the company may be able to absorb.</t>
  </si>
  <si>
    <r>
      <t xml:space="preserve">Insurance Contract Liabilities + Reinsurance Contract Held Liabilities + Investment Contract </t>
    </r>
    <r>
      <rPr>
        <u/>
        <sz val="11"/>
        <color rgb="FF000000"/>
        <rFont val="Arial Narrow"/>
        <family val="2"/>
      </rPr>
      <t>Liabilities - Insurance Contract Assets - Reinsurance Contract Held Asse</t>
    </r>
    <r>
      <rPr>
        <sz val="11"/>
        <color rgb="FF000000"/>
        <rFont val="Arial Narrow"/>
        <family val="2"/>
      </rPr>
      <t>ts
Capital, Surplus and Reserves</t>
    </r>
  </si>
  <si>
    <t>Net Income is an important measure of the insurer's profitability.
A positive change ratio suggests improved underwriting performance, better investment returns, or both.</t>
  </si>
  <si>
    <t>ROE measures how many dollars of profit are generated for each dollar of shareholder's equity. 
It shows how well the company utilizes its equity to generate profits. A higher ratio, therefore, means higher profitability.</t>
  </si>
  <si>
    <r>
      <rPr>
        <u/>
        <sz val="11"/>
        <color rgb="FF000000"/>
        <rFont val="Arial Narrow"/>
        <family val="2"/>
      </rPr>
      <t>Net Income attributed to common shareholders</t>
    </r>
    <r>
      <rPr>
        <sz val="11"/>
        <color rgb="FF000000"/>
        <rFont val="Arial Narrow"/>
        <family val="2"/>
      </rPr>
      <t xml:space="preserve">
Shareholders’ equity
</t>
    </r>
    <r>
      <rPr>
        <b/>
        <u val="double"/>
        <sz val="11"/>
        <color rgb="FF000000"/>
        <rFont val="Arial Narrow"/>
        <family val="2"/>
      </rPr>
      <t>For Stock Companies</t>
    </r>
    <r>
      <rPr>
        <sz val="11"/>
        <color rgb="FF000000"/>
        <rFont val="Arial Narrow"/>
        <family val="2"/>
      </rPr>
      <t xml:space="preserve">
</t>
    </r>
    <r>
      <rPr>
        <u/>
        <sz val="11"/>
        <color rgb="FF000000"/>
        <rFont val="Arial Narrow"/>
        <family val="2"/>
      </rPr>
      <t xml:space="preserve">Net Income
</t>
    </r>
    <r>
      <rPr>
        <sz val="11"/>
        <color rgb="FF000000"/>
        <rFont val="Arial Narrow"/>
        <family val="2"/>
      </rPr>
      <t>Total Head Office Account, Reserves &amp; AOCI</t>
    </r>
    <r>
      <rPr>
        <u/>
        <sz val="11"/>
        <color rgb="FF000000"/>
        <rFont val="Arial Narrow"/>
        <family val="2"/>
      </rPr>
      <t xml:space="preserve">
</t>
    </r>
    <r>
      <rPr>
        <b/>
        <u val="double"/>
        <sz val="11"/>
        <color rgb="FF000000"/>
        <rFont val="Arial Narrow"/>
        <family val="2"/>
      </rPr>
      <t>For Branches</t>
    </r>
    <r>
      <rPr>
        <sz val="11"/>
        <color rgb="FF000000"/>
        <rFont val="Arial Narrow"/>
        <family val="2"/>
      </rPr>
      <t xml:space="preserve">
</t>
    </r>
  </si>
  <si>
    <r>
      <rPr>
        <u/>
        <sz val="11"/>
        <color rgb="FF000000"/>
        <rFont val="Arial Narrow"/>
        <family val="2"/>
      </rPr>
      <t>Insurance Service Result</t>
    </r>
    <r>
      <rPr>
        <sz val="11"/>
        <color rgb="FF000000"/>
        <rFont val="Arial Narrow"/>
        <family val="2"/>
      </rPr>
      <t xml:space="preserve">
Insurance Revenue</t>
    </r>
  </si>
  <si>
    <t>IFRS 17 requires a company to report as insurance revenue the amount charged for insurance coverage provided over the reporting period.
Insurance Service Result is calculated after subtracting claims and other insurance expenses including the cost of reinsurance from insurance revenue. The ratio shows how much of the amount charged for coverage is converted into profits. A higher ratio, therefore, means higher profitability.</t>
  </si>
  <si>
    <r>
      <rPr>
        <u/>
        <sz val="11"/>
        <color rgb="FF000000"/>
        <rFont val="Arial Narrow"/>
        <family val="2"/>
      </rPr>
      <t>Current Period Net Income - Prior Period Net Income</t>
    </r>
    <r>
      <rPr>
        <sz val="11"/>
        <color rgb="FF000000"/>
        <rFont val="Arial Narrow"/>
        <family val="2"/>
      </rPr>
      <t xml:space="preserve">
Prior Period Net Income</t>
    </r>
  </si>
  <si>
    <r>
      <rPr>
        <u/>
        <sz val="11"/>
        <color rgb="FF000000"/>
        <rFont val="Arial Narrow"/>
        <family val="2"/>
      </rPr>
      <t>Current Period Total Insurance Revenue - Prior Period Total Insurance Revenue</t>
    </r>
    <r>
      <rPr>
        <sz val="11"/>
        <color rgb="FF000000"/>
        <rFont val="Arial Narrow"/>
        <family val="2"/>
      </rPr>
      <t xml:space="preserve">
Prior Period Total Insurance Revenue</t>
    </r>
  </si>
  <si>
    <t>Significant increases in insurance revenue could indicate the company's adoption of lenient underwriting practices by accepting higher risks at an insufficient price, thus not collecting enough premiums for future claims. Major decreases in insurance revenue may indicate the company's insufficient influx of premium cash to cover present claims liabilities.</t>
  </si>
  <si>
    <r>
      <rPr>
        <u/>
        <sz val="11"/>
        <color rgb="FF000000"/>
        <rFont val="Arial Narrow"/>
        <family val="2"/>
      </rPr>
      <t>Investment Return</t>
    </r>
    <r>
      <rPr>
        <sz val="11"/>
        <color rgb="FF000000"/>
        <rFont val="Arial Narrow"/>
        <family val="2"/>
      </rPr>
      <t xml:space="preserve">
Average Invested Assets</t>
    </r>
  </si>
  <si>
    <t>This ratio measures the profitability of investments. Low yields may be caused by speculative investments, large investments in affiliated entities under the control of the company, significant interest payments on borrowed money, extraordinarily high investment expenses etc. High yields may be caused by investments in high-risk instruments, extraordinary dividend payments from subsidiaries to the parent etc.</t>
  </si>
  <si>
    <t>The provision is the amount set aside by the company to cover loss on defaulted interest/principal payments. A high ratio indicates the Company's potential to absorb future risk while maintaining its profitability.</t>
  </si>
  <si>
    <r>
      <rPr>
        <u/>
        <sz val="11"/>
        <color rgb="FF000000"/>
        <rFont val="Arial Narrow"/>
        <family val="2"/>
      </rPr>
      <t>Total Provisions for Mortgage</t>
    </r>
    <r>
      <rPr>
        <sz val="11"/>
        <color rgb="FF000000"/>
        <rFont val="Arial Narrow"/>
        <family val="2"/>
      </rPr>
      <t xml:space="preserve">
Total Mortgages (Fair Value Through Other Comprehensive Income (FVOCI) + Amortized Cost)</t>
    </r>
  </si>
  <si>
    <t>The provision is the amount set aside by the company to cover the portions of the loss on defaulted mortgage payments. A high ratio indicates the Company's potential to absorb future risk while maintaining its profitability.</t>
  </si>
  <si>
    <r>
      <rPr>
        <u/>
        <sz val="11"/>
        <color rgb="FF000000"/>
        <rFont val="Arial Narrow"/>
        <family val="2"/>
      </rPr>
      <t>Investments in Related Parties + Related Party Receivables</t>
    </r>
    <r>
      <rPr>
        <sz val="11"/>
        <color rgb="FF000000"/>
        <rFont val="Arial Narrow"/>
        <family val="2"/>
      </rPr>
      <t xml:space="preserve">
Total Assets</t>
    </r>
  </si>
  <si>
    <t>The financial statements of the related party should be reviewed to determine the entity’s ability to repay the amounts due. Large or increasing amounts owed to the insurer from a related party may pose a liquidity risk should the insurer require immediate repayment and may also indicate an inability to repay the amount due to the insurer.</t>
  </si>
  <si>
    <t>High ratios indicate that a large portion of the insurer’s surplus is tied up in affiliates, which may not be easily liquidated to pay policyholder claims. Investments in affiliates are less marketable than independent investments, reducing the insurer’s ability to meet obligations quickly. This ratio should be monitored to ensure that the insurer maintains enough readily available assets for policyholder protection.</t>
  </si>
  <si>
    <t>Mortgages are relatively illiquid compared to bonds or cash. A high ratio means a large portion of surplus is tied up in less liquid assets. Mortgage loans carry default risk, which can impact solvency if real estate markets decline. This ratio helps regulators identify insurers that may face liquidity or credit risk issues due to heavy mortgage investments.</t>
  </si>
  <si>
    <r>
      <rPr>
        <u/>
        <sz val="11"/>
        <color rgb="FF000000"/>
        <rFont val="Arial Narrow"/>
        <family val="2"/>
      </rPr>
      <t>Mortgages</t>
    </r>
    <r>
      <rPr>
        <sz val="11"/>
        <color rgb="FF000000"/>
        <rFont val="Arial Narrow"/>
        <family val="2"/>
      </rPr>
      <t xml:space="preserve">
Capital, Surplus and Reserves</t>
    </r>
  </si>
  <si>
    <t>Real estate is highly illiquid compared to bonds or cash. A high ratio means the insurer may struggle to convert assets into cash quickly. Real estate values can fluctuate significantly, impacting solvency. This ratio helps regulators identify insurers with excessive exposure to real estate, which could compromise policyholder protection.</t>
  </si>
  <si>
    <t xml:space="preserve"> </t>
  </si>
  <si>
    <t>Both real estate and mortgages are less liquid than bonds or cash. A high ratio means the insurer may struggle to meet obligations quickly. Mortgage defaults and real estate market downturns can significantly impact solvency. This combined ratio helps regulators identify insurers with excessive exposure to real estate-related assets.</t>
  </si>
  <si>
    <t>This ratio reflects the percentage of total assets that are invested in real estate. Excessive investment in real estate, investment in non-income producing real estate, and overdue or restructured mortgage loans are relatively common sources of financial difficulty.</t>
  </si>
  <si>
    <r>
      <rPr>
        <u/>
        <sz val="11"/>
        <color rgb="FF000000"/>
        <rFont val="Arial Narrow"/>
        <family val="2"/>
      </rPr>
      <t>Mortgages</t>
    </r>
    <r>
      <rPr>
        <sz val="11"/>
        <color rgb="FF000000"/>
        <rFont val="Arial Narrow"/>
        <family val="2"/>
      </rPr>
      <t xml:space="preserve">
Total Assets</t>
    </r>
  </si>
  <si>
    <t>This ratio reflects the percentage of total assets that are invested in real estate. Excessive investment in real estate and investment in non-income producing real estate are relatively common sources of financial difficulty.</t>
  </si>
  <si>
    <t>This ratio indicates how efficient the insurer is at managing its expenses. A high ratio may be due to high commission and brokerage fees, as well as excessive salaries and other operating expenses.</t>
  </si>
  <si>
    <r>
      <rPr>
        <u/>
        <sz val="11"/>
        <color rgb="FF000000"/>
        <rFont val="Arial Narrow"/>
        <family val="2"/>
      </rPr>
      <t>Profit Before Tax + Interest Expense</t>
    </r>
    <r>
      <rPr>
        <sz val="11"/>
        <color rgb="FF000000"/>
        <rFont val="Arial Narrow"/>
        <family val="2"/>
      </rPr>
      <t xml:space="preserve">
Interest Expenses</t>
    </r>
  </si>
  <si>
    <r>
      <rPr>
        <u/>
        <sz val="11"/>
        <color rgb="FF000000"/>
        <rFont val="Arial Narrow"/>
        <family val="2"/>
      </rPr>
      <t>Current Period Operating Expenses - Prior Period Operating Expenses</t>
    </r>
    <r>
      <rPr>
        <sz val="11"/>
        <color rgb="FF000000"/>
        <rFont val="Arial Narrow"/>
        <family val="2"/>
      </rPr>
      <t xml:space="preserve">
Prior Period Operating Expenses</t>
    </r>
  </si>
  <si>
    <t>This ratio measures how much an insurer’s operating expenses have increased or decreased over a specific period. It’s a key performance indicator for cost control and operational efficiency. Rising expenses without corresponding revenue growth can erode margins.</t>
  </si>
  <si>
    <r>
      <t xml:space="preserve">     </t>
    </r>
    <r>
      <rPr>
        <u/>
        <sz val="11"/>
        <color rgb="FF000000"/>
        <rFont val="Arial Narrow"/>
        <family val="2"/>
      </rPr>
      <t xml:space="preserve">                                        Contractual Service Margin (CSM)                          </t>
    </r>
    <r>
      <rPr>
        <sz val="11"/>
        <color rgb="FF000000"/>
        <rFont val="Arial Narrow"/>
        <family val="2"/>
      </rPr>
      <t xml:space="preserve">
       Insurance Contract Liabilities + Reinsurance Contract Held Liabilities 
      - Insurance Contract Assets - Reinsurance Contract Held Assets</t>
    </r>
  </si>
  <si>
    <r>
      <t xml:space="preserve">                </t>
    </r>
    <r>
      <rPr>
        <u/>
        <sz val="11"/>
        <color rgb="FF000000"/>
        <rFont val="Arial Narrow"/>
        <family val="2"/>
      </rPr>
      <t xml:space="preserve">                                        Risk Adjustment                                             </t>
    </r>
    <r>
      <rPr>
        <sz val="11"/>
        <color rgb="FF000000"/>
        <rFont val="Arial Narrow"/>
        <family val="2"/>
      </rPr>
      <t xml:space="preserve">
              Insurance Contract Liabilities + Reinsurance Contract Held Liabilities 
               - Insurance Contract Assets - Reinsurance Contract Held Assets</t>
    </r>
  </si>
  <si>
    <r>
      <t xml:space="preserve">                </t>
    </r>
    <r>
      <rPr>
        <u/>
        <sz val="11"/>
        <color rgb="FF000000"/>
        <rFont val="Arial Narrow"/>
        <family val="2"/>
      </rPr>
      <t xml:space="preserve">                                        Loss Component                                             </t>
    </r>
    <r>
      <rPr>
        <sz val="11"/>
        <color rgb="FF000000"/>
        <rFont val="Arial Narrow"/>
        <family val="2"/>
      </rPr>
      <t xml:space="preserve">
              Insurance Contract Liabilities + Reinsurance Contract Held Liabilities 
               - Insurance Contract Assets - Reinsurance Contract Held Assets</t>
    </r>
  </si>
  <si>
    <r>
      <t>Insurance Service Expenses - Claims &amp; Benefits - Losses and Reversal of Losses on Onerous Contracts - Experience Rated Refunds + General and Operating Expenses - Interest on LT</t>
    </r>
    <r>
      <rPr>
        <u/>
        <sz val="11"/>
        <color rgb="FF000000"/>
        <rFont val="Arial Narrow"/>
        <family val="2"/>
      </rPr>
      <t xml:space="preserve"> Debt, subordinated Debt, P/H interest and Other Interest Expense </t>
    </r>
    <r>
      <rPr>
        <sz val="11"/>
        <color rgb="FF000000"/>
        <rFont val="Arial Narrow"/>
        <family val="2"/>
      </rPr>
      <t xml:space="preserve">
Insurance Revenue + Other Income</t>
    </r>
  </si>
  <si>
    <t>TOTAL</t>
  </si>
  <si>
    <t>Solvency Assessment'!</t>
  </si>
  <si>
    <t>31. Total Net Income (LOSS) Mismatch: Row 26 ≠ Row 29</t>
  </si>
  <si>
    <r>
      <rPr>
        <b/>
        <sz val="12"/>
        <color theme="1"/>
        <rFont val="Arial"/>
        <family val="2"/>
      </rPr>
      <t>Error Validation</t>
    </r>
    <r>
      <rPr>
        <sz val="12"/>
        <color theme="1"/>
        <rFont val="Arial"/>
        <family val="2"/>
      </rPr>
      <t>: Errors will be highlighted in red in Columns C to K. Please resolve all errors noted before uploading the Return.</t>
    </r>
  </si>
  <si>
    <t>34. Total Net Income (LOSS) Mismatch: Row 26 ≠ Row 29</t>
  </si>
  <si>
    <r>
      <rPr>
        <b/>
        <sz val="12"/>
        <color theme="1"/>
        <rFont val="Arial"/>
        <family val="2"/>
      </rPr>
      <t>Error Validation</t>
    </r>
    <r>
      <rPr>
        <sz val="12"/>
        <color theme="1"/>
        <rFont val="Arial"/>
        <family val="2"/>
      </rPr>
      <t>: Errors will be highlighted in red in Columns C to H. Please resolve all errors noted before uploading the Return.</t>
    </r>
  </si>
  <si>
    <t>Error Validation Page</t>
  </si>
  <si>
    <t>Check</t>
  </si>
  <si>
    <t>Form(s)</t>
  </si>
  <si>
    <t>Assets!</t>
  </si>
  <si>
    <t>Insurance and Reinsurance</t>
  </si>
  <si>
    <t>Insurance Service And Other Operating Expenses</t>
  </si>
  <si>
    <t>Summary of Investments</t>
  </si>
  <si>
    <t>Receivable From Payable To</t>
  </si>
  <si>
    <t>Statement of Changes in Equity</t>
  </si>
  <si>
    <t>Reinsurance Cont Held Summary</t>
  </si>
  <si>
    <t>General - Ins Serv Result</t>
  </si>
  <si>
    <t>Long Term - Ins Serv Result</t>
  </si>
  <si>
    <t>Insurance Service Result - Long Term Business</t>
  </si>
  <si>
    <t>Insurance Service Result - General Business</t>
  </si>
  <si>
    <t>Investment Return</t>
  </si>
  <si>
    <t>Ins Serv &amp; Other Operating exp</t>
  </si>
  <si>
    <t xml:space="preserve">Section 8 (3) </t>
  </si>
  <si>
    <t>Assets and Liabilities</t>
  </si>
  <si>
    <t>Income and Expenses</t>
  </si>
  <si>
    <t>Other</t>
  </si>
  <si>
    <t>EWT Ratios</t>
  </si>
  <si>
    <t>Notes to Ratios</t>
  </si>
  <si>
    <t>1. PROPERTY - Personal</t>
  </si>
  <si>
    <t>2. PROPERTY- Commercial</t>
  </si>
  <si>
    <t xml:space="preserve">3. MOTOR VEHICLE               </t>
  </si>
  <si>
    <t>4. MARINE AVIATION &amp; TRANSPORT</t>
  </si>
  <si>
    <t>5. LIABILITY</t>
  </si>
  <si>
    <t>6. PECUNIARY LOSS</t>
  </si>
  <si>
    <t>7. PERSONAL ACCIDENT</t>
  </si>
  <si>
    <t>8. SICKNESS OR HEALTH</t>
  </si>
  <si>
    <t>1. Net Change in Capital &amp; Surplus</t>
  </si>
  <si>
    <t>2. Surplus or Equity as a % of Total Assets -  Stock Companies</t>
  </si>
  <si>
    <t>3. Surplus or Equity as a % of Total Assets -  Branches</t>
  </si>
  <si>
    <t>4. CSM as a % of Total Insurance Contract Liabilities</t>
  </si>
  <si>
    <t>5. Risk Adjustment as % of Total Insurance Contract  Liabilities</t>
  </si>
  <si>
    <t>6. Loss Component as % of Total Insurance Contract Liabilities</t>
  </si>
  <si>
    <t>8. Solvency Ratio</t>
  </si>
  <si>
    <t>9. Insurance Risk Ratio</t>
  </si>
  <si>
    <t>10. Total Contract Liabilities to Capital and Surplus</t>
  </si>
  <si>
    <t>16. Investment Yield</t>
  </si>
  <si>
    <t xml:space="preserve">18. Mortgage Provisions/Total Mortgages (Amortized Cost + FVOCI) </t>
  </si>
  <si>
    <t>11. Change in Net Income</t>
  </si>
  <si>
    <t>12. Return on common shareholders' equity ("ROE")</t>
  </si>
  <si>
    <t>13. Return on Home Office Account ("ROE")  (Branches)</t>
  </si>
  <si>
    <t>14. Insurance Result as % Insurance Revenue</t>
  </si>
  <si>
    <t>15. Change in Insurance Revenue</t>
  </si>
  <si>
    <t>2. Surplus or Equity as a % of Total Assets -  Stock Companies
3. Surplus or Equity as a % of Total Assets -  Branches</t>
  </si>
  <si>
    <t>12. Return on common shareholders' equity ("ROE")
13. Return on Home Office Account ("ROE")  (Branches)</t>
  </si>
  <si>
    <t>18. Mortgage Provisions/Total Mortgages (Amortized Cost + FVOCI)</t>
  </si>
  <si>
    <r>
      <t xml:space="preserve">19. TOTAL CASH AND INVESTMENTS 
</t>
    </r>
    <r>
      <rPr>
        <i/>
        <sz val="10"/>
        <rFont val="Arial"/>
        <family val="2"/>
      </rPr>
      <t xml:space="preserve">(Rows 1 to 18) </t>
    </r>
    <r>
      <rPr>
        <b/>
        <sz val="12"/>
        <rFont val="Arial"/>
        <family val="2"/>
      </rPr>
      <t xml:space="preserve"> </t>
    </r>
  </si>
  <si>
    <r>
      <t xml:space="preserve">20. TOTAL LIABILITIES </t>
    </r>
    <r>
      <rPr>
        <i/>
        <sz val="10"/>
        <rFont val="Arial"/>
        <family val="2"/>
      </rPr>
      <t>(Row 1 to Row 19)</t>
    </r>
  </si>
  <si>
    <r>
      <t xml:space="preserve">24. ATTRIBUTED SURPLUS AND POLICYHOLDERS' EQUITY </t>
    </r>
    <r>
      <rPr>
        <i/>
        <sz val="10"/>
        <rFont val="Arial"/>
        <family val="2"/>
      </rPr>
      <t>(Row 21 to Row 23)</t>
    </r>
  </si>
  <si>
    <r>
      <t xml:space="preserve">30. TOTAL SHAREHOLDERS' EQUITY 
</t>
    </r>
    <r>
      <rPr>
        <i/>
        <sz val="10"/>
        <rFont val="Arial"/>
        <family val="2"/>
      </rPr>
      <t>(Row 25 to Row 29)</t>
    </r>
  </si>
  <si>
    <r>
      <t xml:space="preserve">31. COMPANIES: TOTAL EQUITY 
</t>
    </r>
    <r>
      <rPr>
        <i/>
        <sz val="10"/>
        <rFont val="Arial"/>
        <family val="2"/>
      </rPr>
      <t>(Row 24 plus Row 30)</t>
    </r>
  </si>
  <si>
    <r>
      <t xml:space="preserve">32. COMPANIES: TOTAL LIABILITIES AND EQUITY </t>
    </r>
    <r>
      <rPr>
        <i/>
        <sz val="10"/>
        <rFont val="Arial"/>
        <family val="2"/>
      </rPr>
      <t>(Row 20 plus Row 31)</t>
    </r>
  </si>
  <si>
    <r>
      <t xml:space="preserve">41. TOTAL HEAD OFFICE ACCOUNT, RESERVES &amp; AOCI </t>
    </r>
    <r>
      <rPr>
        <i/>
        <sz val="10"/>
        <rFont val="Arial"/>
        <family val="2"/>
      </rPr>
      <t>(Row 33 to Row 40)</t>
    </r>
  </si>
  <si>
    <r>
      <t xml:space="preserve">42. BRANCHES: TOTAL LIABILITIES, POLICYHOLDER ACCOUNT, HEAD OFFICE ACCOUNT, RESERVES &amp; AOCI 
</t>
    </r>
    <r>
      <rPr>
        <i/>
        <sz val="10"/>
        <rFont val="Arial"/>
        <family val="2"/>
      </rPr>
      <t>(Row 20 plus Row 24 plus Row 41)</t>
    </r>
  </si>
  <si>
    <r>
      <t xml:space="preserve">3 </t>
    </r>
    <r>
      <rPr>
        <sz val="12"/>
        <color rgb="FFFF0000"/>
        <rFont val="Arial"/>
        <family val="2"/>
      </rPr>
      <t>Do not enter if reporting entity is a Branch</t>
    </r>
  </si>
  <si>
    <r>
      <t>BRANCHES OF FOREIGN INSURERS ONLY</t>
    </r>
    <r>
      <rPr>
        <b/>
        <vertAlign val="superscript"/>
        <sz val="11"/>
        <color rgb="FFFF0000"/>
        <rFont val="Arial"/>
        <family val="2"/>
      </rPr>
      <t>4</t>
    </r>
  </si>
  <si>
    <r>
      <t>SHAREHOLDERS' EQUITY</t>
    </r>
    <r>
      <rPr>
        <b/>
        <vertAlign val="superscript"/>
        <sz val="11"/>
        <color rgb="FFFF0000"/>
        <rFont val="Arial"/>
        <family val="2"/>
      </rPr>
      <t>3</t>
    </r>
  </si>
  <si>
    <r>
      <t xml:space="preserve">4 </t>
    </r>
    <r>
      <rPr>
        <sz val="12"/>
        <color rgb="FFFF0000"/>
        <rFont val="Arial"/>
        <family val="2"/>
      </rPr>
      <t>Do not enter if reporting entity is a Company</t>
    </r>
  </si>
  <si>
    <r>
      <t>22. Asset for Insurance Acquisition Cash Flows</t>
    </r>
    <r>
      <rPr>
        <b/>
        <i/>
        <vertAlign val="superscript"/>
        <sz val="11"/>
        <color rgb="FFFF0000"/>
        <rFont val="Arial"/>
        <family val="2"/>
      </rPr>
      <t>1</t>
    </r>
  </si>
  <si>
    <r>
      <t>30. Receivables</t>
    </r>
    <r>
      <rPr>
        <b/>
        <i/>
        <vertAlign val="superscript"/>
        <sz val="11"/>
        <color rgb="FFFF0000"/>
        <rFont val="Arial"/>
        <family val="2"/>
      </rPr>
      <t>2</t>
    </r>
    <r>
      <rPr>
        <sz val="12"/>
        <rFont val="Arial"/>
        <family val="2"/>
      </rPr>
      <t xml:space="preserve"> </t>
    </r>
  </si>
  <si>
    <r>
      <rPr>
        <b/>
        <i/>
        <vertAlign val="superscript"/>
        <sz val="11"/>
        <color rgb="FFFF0000"/>
        <rFont val="Arial"/>
        <family val="2"/>
      </rPr>
      <t>1</t>
    </r>
    <r>
      <rPr>
        <b/>
        <vertAlign val="superscript"/>
        <sz val="12"/>
        <color rgb="FFFF0000"/>
        <rFont val="Arial"/>
        <family val="2"/>
      </rPr>
      <t xml:space="preserve"> </t>
    </r>
    <r>
      <rPr>
        <sz val="12"/>
        <color rgb="FFFF0000"/>
        <rFont val="Arial"/>
        <family val="2"/>
      </rPr>
      <t>Exclude amounts presented as a part of Insurance Contract Liabilities/Assets or Reinsurance Contract Held Liabilities/Assets per IFRS 17</t>
    </r>
  </si>
  <si>
    <r>
      <rPr>
        <b/>
        <i/>
        <vertAlign val="superscript"/>
        <sz val="11"/>
        <color rgb="FFFF0000"/>
        <rFont val="Arial"/>
        <family val="2"/>
      </rPr>
      <t>2</t>
    </r>
    <r>
      <rPr>
        <b/>
        <vertAlign val="superscript"/>
        <sz val="12"/>
        <color rgb="FFFF0000"/>
        <rFont val="Arial"/>
        <family val="2"/>
      </rPr>
      <t xml:space="preserve"> </t>
    </r>
    <r>
      <rPr>
        <sz val="12"/>
        <color rgb="FFFF0000"/>
        <rFont val="Arial"/>
        <family val="2"/>
      </rPr>
      <t>Exclude non-distinct components per IFRS 17</t>
    </r>
  </si>
  <si>
    <r>
      <t>Other Liabilities</t>
    </r>
    <r>
      <rPr>
        <b/>
        <i/>
        <vertAlign val="superscript"/>
        <sz val="11"/>
        <color rgb="FFFF0000"/>
        <rFont val="Arial"/>
        <family val="2"/>
      </rPr>
      <t>2</t>
    </r>
  </si>
  <si>
    <t>12. Due to Subsidiaries, Associates, Affiliates, Joint Ventures, Head Office</t>
  </si>
  <si>
    <t>33. Head Office Account *</t>
  </si>
  <si>
    <t>34. Retained Earnings *</t>
  </si>
  <si>
    <t xml:space="preserve">      15. Amounts due from Head Office</t>
  </si>
  <si>
    <t>Liabilities And Equity</t>
  </si>
  <si>
    <t>Statement of Profit or Loss - General Business</t>
  </si>
  <si>
    <t>Statement of Profit or Loss - Long Term Business</t>
  </si>
  <si>
    <t>Liabilities &amp; Equity</t>
  </si>
  <si>
    <t>Long Term - Profit or Loss</t>
  </si>
  <si>
    <t>General - Profit or Loss</t>
  </si>
  <si>
    <r>
      <rPr>
        <i/>
        <sz val="11"/>
        <rFont val="Arial"/>
        <family val="2"/>
      </rPr>
      <t>Other Assets</t>
    </r>
    <r>
      <rPr>
        <b/>
        <i/>
        <vertAlign val="superscript"/>
        <sz val="11"/>
        <color rgb="FFFF0000"/>
        <rFont val="Arial"/>
        <family val="2"/>
      </rPr>
      <t>2</t>
    </r>
    <r>
      <rPr>
        <b/>
        <i/>
        <sz val="11"/>
        <rFont val="Arial"/>
        <family val="2"/>
      </rPr>
      <t xml:space="preserve"> </t>
    </r>
  </si>
  <si>
    <r>
      <t xml:space="preserve">7. INSURANCE SERVICE RESULT </t>
    </r>
    <r>
      <rPr>
        <i/>
        <sz val="10"/>
        <color theme="1"/>
        <rFont val="Arial"/>
        <family val="2"/>
      </rPr>
      <t>(Row 4 - Row 5 - Row 6)</t>
    </r>
  </si>
  <si>
    <r>
      <t>4. TOTAL INSURANCE REVENUE</t>
    </r>
    <r>
      <rPr>
        <i/>
        <sz val="10"/>
        <color theme="1"/>
        <rFont val="Arial"/>
        <family val="2"/>
      </rPr>
      <t xml:space="preserve"> (Row 1 to Row 3)</t>
    </r>
  </si>
  <si>
    <r>
      <t xml:space="preserve">11. INVESTMENT RETURN </t>
    </r>
    <r>
      <rPr>
        <i/>
        <sz val="10"/>
        <color theme="1"/>
        <rFont val="Arial"/>
        <family val="2"/>
      </rPr>
      <t>(Sum of Rows 8 to 10)</t>
    </r>
  </si>
  <si>
    <r>
      <t xml:space="preserve">15. NET INVESTMENT RESULT </t>
    </r>
    <r>
      <rPr>
        <i/>
        <sz val="10"/>
        <color theme="1"/>
        <rFont val="Arial"/>
        <family val="2"/>
      </rPr>
      <t>(Sum of Rows 11 to 14)</t>
    </r>
  </si>
  <si>
    <r>
      <t xml:space="preserve">19. OTHER INCOME AND EXPENSES 
</t>
    </r>
    <r>
      <rPr>
        <i/>
        <sz val="10"/>
        <color theme="1"/>
        <rFont val="Arial"/>
        <family val="2"/>
      </rPr>
      <t>(Sum of Rows 16 to 17 - Row 18)</t>
    </r>
  </si>
  <si>
    <r>
      <t xml:space="preserve">20. PROFIT (LOSS) BEFORE TAXES </t>
    </r>
    <r>
      <rPr>
        <i/>
        <sz val="10"/>
        <color theme="1"/>
        <rFont val="Arial"/>
        <family val="2"/>
      </rPr>
      <t>(Row 7 + Row 15 + Row 19)</t>
    </r>
  </si>
  <si>
    <r>
      <t xml:space="preserve">23. TOTAL INCOME TAXES </t>
    </r>
    <r>
      <rPr>
        <i/>
        <sz val="10"/>
        <color theme="1"/>
        <rFont val="Arial"/>
        <family val="2"/>
      </rPr>
      <t>(Sum of Rows 21 &amp; 22)</t>
    </r>
  </si>
  <si>
    <r>
      <t>24. PROFIT (LOSS) AFTER TAXES</t>
    </r>
    <r>
      <rPr>
        <i/>
        <sz val="10"/>
        <color theme="1"/>
        <rFont val="Arial"/>
        <family val="2"/>
      </rPr>
      <t xml:space="preserve"> (Row 20 - Row 23)</t>
    </r>
  </si>
  <si>
    <r>
      <t>26. NET INCOME (LOSS) FOR THE YEAR</t>
    </r>
    <r>
      <rPr>
        <i/>
        <sz val="10"/>
        <color theme="1"/>
        <rFont val="Arial"/>
        <family val="2"/>
      </rPr>
      <t xml:space="preserve"> (Row 24 - Row 25)</t>
    </r>
  </si>
  <si>
    <r>
      <rPr>
        <b/>
        <sz val="12"/>
        <color theme="1"/>
        <rFont val="Arial"/>
        <family val="2"/>
      </rPr>
      <t>Error Validation</t>
    </r>
    <r>
      <rPr>
        <sz val="12"/>
        <color theme="1"/>
        <rFont val="Arial"/>
        <family val="2"/>
      </rPr>
      <t>: Errors will be highlighted in red in Columns C, D &amp; E. Please resolve all errors noted before uploading the Return.</t>
    </r>
  </si>
  <si>
    <t>3. Other (Specify)</t>
  </si>
  <si>
    <t>4. SUB-TOTAL</t>
  </si>
  <si>
    <t>2. CARICOM Governments</t>
  </si>
  <si>
    <t>5. Issued by domestic entity</t>
  </si>
  <si>
    <t>6. Issued by CARICOM entities</t>
  </si>
  <si>
    <t>7. Other (Specify)</t>
  </si>
  <si>
    <t>8. SUB-TOTAL</t>
  </si>
  <si>
    <t>9. Mortgage Loans</t>
  </si>
  <si>
    <t>10. Mortgage Loan Interest</t>
  </si>
  <si>
    <t>11. Loans on Policy/ Certificates</t>
  </si>
  <si>
    <t>12. Agents Debit Balances</t>
  </si>
  <si>
    <t>13. Brokers balances</t>
  </si>
  <si>
    <t>19. SUB-TOTAL</t>
  </si>
  <si>
    <t>20. Ordinary shares of local company</t>
  </si>
  <si>
    <t>21. Ordinary shares of CARICOM companies</t>
  </si>
  <si>
    <t>22. Other Ordinary Shares</t>
  </si>
  <si>
    <t>23. SUB-TOTAL</t>
  </si>
  <si>
    <t>24. Mutual Funds</t>
  </si>
  <si>
    <t>25. Asset Backed Securities &amp; Other</t>
  </si>
  <si>
    <t>26. SUB-TOTAL</t>
  </si>
  <si>
    <t>27. Other Financial Assets</t>
  </si>
  <si>
    <t>Balance Sheet Value
Col. C+D+E+F</t>
  </si>
  <si>
    <t>Market Value of Column F</t>
  </si>
  <si>
    <r>
      <t xml:space="preserve">29. TOTAL </t>
    </r>
    <r>
      <rPr>
        <i/>
        <sz val="10"/>
        <color theme="1"/>
        <rFont val="Arial"/>
        <family val="2"/>
      </rPr>
      <t>(Sum of Rows 27 to 28)</t>
    </r>
  </si>
  <si>
    <t>5. TOTAL - INSURANCE RELATED</t>
  </si>
  <si>
    <t>10. TOTAL - NON INSURANCE RELATED</t>
  </si>
  <si>
    <t>11. TOTAL SUBSIDIARIES, ASSOCIATES &amp; JOINT VENTURES</t>
  </si>
  <si>
    <t>SUBSIDIARIES, ASSOCIATES &amp; JOINT VENTURES</t>
  </si>
  <si>
    <t>16. TOTAL - INSURANCE RELATED</t>
  </si>
  <si>
    <t>20. TOTAL - NON INSURANCE RELATED</t>
  </si>
  <si>
    <t>21. TOTAL OTHER</t>
  </si>
  <si>
    <t>Receivable</t>
  </si>
  <si>
    <t>Payable</t>
  </si>
  <si>
    <t>PREMIUM RECEIVABLE</t>
  </si>
  <si>
    <t>PREMIUM PAYABLE</t>
  </si>
  <si>
    <t>Total Head Office Account, Reserves &amp; AOCI</t>
  </si>
  <si>
    <r>
      <t xml:space="preserve">4. TOTAL </t>
    </r>
    <r>
      <rPr>
        <i/>
        <sz val="10"/>
        <color theme="1"/>
        <rFont val="Arial"/>
        <family val="2"/>
      </rPr>
      <t>(Sum of Rows 1 to 3)</t>
    </r>
  </si>
  <si>
    <r>
      <t xml:space="preserve">9. TOTAL </t>
    </r>
    <r>
      <rPr>
        <i/>
        <sz val="10"/>
        <color theme="1"/>
        <rFont val="Arial"/>
        <family val="2"/>
      </rPr>
      <t>(Sum of Rows 5 to 8)</t>
    </r>
  </si>
  <si>
    <r>
      <t xml:space="preserve">10. ALL CONTRACTS </t>
    </r>
    <r>
      <rPr>
        <i/>
        <sz val="10"/>
        <color theme="1"/>
        <rFont val="Arial"/>
        <family val="2"/>
      </rPr>
      <t>(Sum of Rows 4 &amp; 9)</t>
    </r>
  </si>
  <si>
    <t>Year to Date Current Year</t>
  </si>
  <si>
    <t>1. (Specify)</t>
  </si>
  <si>
    <t>2. (Specify)</t>
  </si>
  <si>
    <t>3. (Specify)</t>
  </si>
  <si>
    <t>4. (Specify)</t>
  </si>
  <si>
    <t>5. (Specify)</t>
  </si>
  <si>
    <t>6. (Specify)</t>
  </si>
  <si>
    <t>10. (Specify)</t>
  </si>
  <si>
    <t>11. (Specify)</t>
  </si>
  <si>
    <t>12. (Specify)</t>
  </si>
  <si>
    <t>13. (Specify)</t>
  </si>
  <si>
    <t>14. (Specify)</t>
  </si>
  <si>
    <t>15. (Specify)</t>
  </si>
  <si>
    <t>16. (Specify)</t>
  </si>
  <si>
    <t>17. (Specify)</t>
  </si>
  <si>
    <t>19. TOTAL BUSINESS</t>
  </si>
  <si>
    <t>9. TOTAL ASSOCIATED / RELATED PARTY</t>
  </si>
  <si>
    <t>18. TOTAL OTHER</t>
  </si>
  <si>
    <t>NAME OF ASSUMING INSURER</t>
  </si>
  <si>
    <t>CLASS OF INSURANCE</t>
  </si>
  <si>
    <r>
      <t xml:space="preserve">9. TOTAL </t>
    </r>
    <r>
      <rPr>
        <i/>
        <sz val="10"/>
        <color theme="1"/>
        <rFont val="Arial"/>
        <family val="2"/>
      </rPr>
      <t>(Sum of Rows 1 to 8)</t>
    </r>
  </si>
  <si>
    <t>10. PROPERTY - Personal</t>
  </si>
  <si>
    <t>11. PROPERTY- Commercial</t>
  </si>
  <si>
    <t xml:space="preserve">12. MOTOR VEHICLE               </t>
  </si>
  <si>
    <t>13. MARINE AVIATION &amp; TRANSPORT</t>
  </si>
  <si>
    <t>14. LIABILITY</t>
  </si>
  <si>
    <t>15. PECUNIARY LOSS</t>
  </si>
  <si>
    <t>16. PERSONAL ACCIDENT</t>
  </si>
  <si>
    <t>17. SICKNESS OR HEALTH</t>
  </si>
  <si>
    <r>
      <t xml:space="preserve">18. TOTAL </t>
    </r>
    <r>
      <rPr>
        <i/>
        <sz val="10"/>
        <color theme="1"/>
        <rFont val="Arial"/>
        <family val="2"/>
      </rPr>
      <t>(Sum of Rows 10 to 17)</t>
    </r>
  </si>
  <si>
    <r>
      <t>7. INSURANCE SERVICE RESULT</t>
    </r>
    <r>
      <rPr>
        <i/>
        <sz val="10"/>
        <color theme="1"/>
        <rFont val="Arial"/>
        <family val="2"/>
      </rPr>
      <t xml:space="preserve"> (Row 4 - Row 5 - Row 6)</t>
    </r>
  </si>
  <si>
    <r>
      <t xml:space="preserve">24. PROFIT (LOSS) AFTER TAXES </t>
    </r>
    <r>
      <rPr>
        <i/>
        <sz val="10"/>
        <color theme="1"/>
        <rFont val="Arial"/>
        <family val="2"/>
      </rPr>
      <t>(Row 20 - Row 23)</t>
    </r>
  </si>
  <si>
    <r>
      <t xml:space="preserve">26. NET INCOME (LOSS) FOR THE YEAR </t>
    </r>
    <r>
      <rPr>
        <i/>
        <sz val="10"/>
        <color theme="1"/>
        <rFont val="Arial"/>
        <family val="2"/>
      </rPr>
      <t>(Row 24 - Row 25)</t>
    </r>
  </si>
  <si>
    <t xml:space="preserve">19. Rental Income Including US$  ____________ for Insurer's/ Society's Own Use </t>
  </si>
  <si>
    <r>
      <t xml:space="preserve">5. INTEREST REVENUE ON FINANCIAL ASSETS NOT MEASURED AT FVTPL </t>
    </r>
    <r>
      <rPr>
        <i/>
        <sz val="10"/>
        <rFont val="Arial"/>
        <family val="2"/>
      </rPr>
      <t>(Sum of Rows 1 to 4)</t>
    </r>
  </si>
  <si>
    <r>
      <t xml:space="preserve">11. TOTAL REALIZED GAINS (LOSSES) ON SALE </t>
    </r>
    <r>
      <rPr>
        <i/>
        <sz val="10"/>
        <rFont val="Arial"/>
        <family val="2"/>
      </rPr>
      <t>(Sum of Rows 6 to 10)</t>
    </r>
  </si>
  <si>
    <r>
      <t xml:space="preserve">17. TOTAL FAIR VALUE GAINS (LOSSES) </t>
    </r>
    <r>
      <rPr>
        <i/>
        <sz val="10"/>
        <rFont val="Arial"/>
        <family val="2"/>
      </rPr>
      <t>(Sum of Rows 12 to 16)</t>
    </r>
  </si>
  <si>
    <r>
      <t xml:space="preserve">22. GROSS INVESTMENT INCOME </t>
    </r>
    <r>
      <rPr>
        <i/>
        <sz val="10"/>
        <rFont val="Arial"/>
        <family val="2"/>
      </rPr>
      <t>(Sum of Rows 11, 17 to 21)</t>
    </r>
  </si>
  <si>
    <r>
      <t>25. NET INVESTMENT INCOME</t>
    </r>
    <r>
      <rPr>
        <sz val="12"/>
        <rFont val="Arial"/>
        <family val="2"/>
      </rPr>
      <t xml:space="preserve"> </t>
    </r>
    <r>
      <rPr>
        <i/>
        <sz val="10"/>
        <rFont val="Arial"/>
        <family val="2"/>
      </rPr>
      <t>( Row 22 minus Rows 23 &amp; 24)</t>
    </r>
  </si>
  <si>
    <r>
      <t>27. INVESTMENT RETURN</t>
    </r>
    <r>
      <rPr>
        <i/>
        <sz val="10"/>
        <rFont val="Arial"/>
        <family val="2"/>
      </rPr>
      <t xml:space="preserve"> (Row 5 +  Row 25 - Row 26)</t>
    </r>
  </si>
  <si>
    <t>12. Losses and Reversals of Losses on onerous insurance contracts</t>
  </si>
  <si>
    <t>Other expenses:</t>
  </si>
  <si>
    <t>24. Interest on Policyholder Deposits</t>
  </si>
  <si>
    <t>25. Other interest expenses</t>
  </si>
  <si>
    <t>26. Other finance costs</t>
  </si>
  <si>
    <t>29. (Specify)</t>
  </si>
  <si>
    <r>
      <t xml:space="preserve">30. SUBTOTAL </t>
    </r>
    <r>
      <rPr>
        <i/>
        <sz val="10"/>
        <rFont val="Arial"/>
        <family val="2"/>
      </rPr>
      <t>(Sum of Rows 1 to 29)</t>
    </r>
  </si>
  <si>
    <t>31. Amounts attributed to insurance acquisition cash flows</t>
  </si>
  <si>
    <t>32. Amortization of insurance acquisition cash flows</t>
  </si>
  <si>
    <r>
      <t xml:space="preserve">33. TOTAL </t>
    </r>
    <r>
      <rPr>
        <i/>
        <sz val="10"/>
        <rFont val="Arial"/>
        <family val="2"/>
      </rPr>
      <t>(sum of Rows 30 to 32)</t>
    </r>
  </si>
  <si>
    <t>34. Insurance service expenses</t>
  </si>
  <si>
    <t>35. General and operating expenses</t>
  </si>
  <si>
    <r>
      <t xml:space="preserve">36. TOTAL </t>
    </r>
    <r>
      <rPr>
        <i/>
        <sz val="10"/>
        <rFont val="Arial"/>
        <family val="2"/>
      </rPr>
      <t>(Sum of Rows 34 &amp; 35)</t>
    </r>
  </si>
  <si>
    <t>37. Total Expenses Mismatch: Row 33 ≠ Row 36</t>
  </si>
  <si>
    <t>RISK FREE RATES AND DISCOUNT RATES BY LINE OF BUSINESS</t>
  </si>
  <si>
    <t>TCI BUSINESS</t>
  </si>
  <si>
    <t xml:space="preserve">17. Bond Provisions/Total Bonds (Amortized Cost + FVOCI) </t>
  </si>
  <si>
    <t>20. Receivables to Capital and Surplus</t>
  </si>
  <si>
    <t>21. Affiliated Investments to Capital and Surplus</t>
  </si>
  <si>
    <t>22. Real Estate (including mortgages) to Capital and Surplus</t>
  </si>
  <si>
    <t>23. Mortgages to Capital and Surplus</t>
  </si>
  <si>
    <t>24. Real Estate to Capital and Surplus</t>
  </si>
  <si>
    <t>25. Real Estate (including mortgages) to Total Assets</t>
  </si>
  <si>
    <t>26. Mortgages to Total Assets</t>
  </si>
  <si>
    <t>27. Real Estate to Total Assets</t>
  </si>
  <si>
    <t>28. Liquid Assets to Total Liabilities</t>
  </si>
  <si>
    <t>29. Directly Attributable plus Operating Expenses as a % Insurance Revenue plus Other Income</t>
  </si>
  <si>
    <t>30. Interest Coverage</t>
  </si>
  <si>
    <t>31. Change in Expenses</t>
  </si>
  <si>
    <t>32. Exposure to Related Parties</t>
  </si>
  <si>
    <t>Risk Adjustment is defined as the compensation an entity requires for bearing the uncertainty about the amount and timing of the cash flows that arises from non-financial risk as the entity fulfils insurance contracts.
A higher ratio may indicate that the company is underwriting risky business. To the extent that emerging experience reduces uncertainty about the amount and timing of cash flows, risk adjustments for non-financial risk will decrease and vice versa.</t>
  </si>
  <si>
    <t>This demonstrates the company's leveraged position. If a general company's leverage exceeds 250%, deficiencies in the reserves for contract liabilities may have a severe effect on the company's capital &amp; surplus position.</t>
  </si>
  <si>
    <r>
      <rPr>
        <u/>
        <sz val="11"/>
        <color rgb="FF000000"/>
        <rFont val="Arial Narrow"/>
        <family val="2"/>
      </rPr>
      <t>Total Provisions for Bonds</t>
    </r>
    <r>
      <rPr>
        <sz val="11"/>
        <color rgb="FF000000"/>
        <rFont val="Arial Narrow"/>
        <family val="2"/>
      </rPr>
      <t xml:space="preserve">
Total Bonds (Fair Value Through Other Comprehensive Income (FVOCI) + Amortized Cost)</t>
    </r>
  </si>
  <si>
    <t xml:space="preserve">19. Other Debt Provisions/Total Other Debts (Amortized Cost + FVOCI) </t>
  </si>
  <si>
    <r>
      <rPr>
        <u/>
        <sz val="11"/>
        <color rgb="FF000000"/>
        <rFont val="Arial Narrow"/>
        <family val="2"/>
      </rPr>
      <t>Total Provisions for Other Debts</t>
    </r>
    <r>
      <rPr>
        <sz val="11"/>
        <color rgb="FF000000"/>
        <rFont val="Arial Narrow"/>
        <family val="2"/>
      </rPr>
      <t xml:space="preserve">
Total Other Debts (Fair Value Through Other Comprehensive Income (FVOCI) + Amortized Cost)</t>
    </r>
  </si>
  <si>
    <r>
      <rPr>
        <u/>
        <sz val="11"/>
        <color rgb="FF000000"/>
        <rFont val="Arial Narrow"/>
        <family val="2"/>
      </rPr>
      <t>Receivables</t>
    </r>
    <r>
      <rPr>
        <sz val="11"/>
        <color rgb="FF000000"/>
        <rFont val="Arial Narrow"/>
        <family val="2"/>
      </rPr>
      <t xml:space="preserve">
Capital, Surplus and Reserves</t>
    </r>
  </si>
  <si>
    <t>Measures the company's solvency, should receivables become unrecoverable or delayed.  Any amount exceeding 100% indicates a potential financial strain on operating funds due to exhaustion of capital and surplus being used to compensate for delayed or unrecoverable accounts receivable.</t>
  </si>
  <si>
    <r>
      <rPr>
        <u/>
        <sz val="11"/>
        <color rgb="FF000000"/>
        <rFont val="Arial Narrow"/>
        <family val="2"/>
      </rPr>
      <t>Investments in Related Parties</t>
    </r>
    <r>
      <rPr>
        <sz val="11"/>
        <color rgb="FF000000"/>
        <rFont val="Arial Narrow"/>
        <family val="2"/>
      </rPr>
      <t xml:space="preserve">
Capital, Surplus and Reserves</t>
    </r>
  </si>
  <si>
    <r>
      <rPr>
        <u/>
        <sz val="11"/>
        <color rgb="FF000000"/>
        <rFont val="Arial Narrow"/>
        <family val="2"/>
      </rPr>
      <t>Investment Property + Own Use Property</t>
    </r>
    <r>
      <rPr>
        <sz val="11"/>
        <color rgb="FF000000"/>
        <rFont val="Arial Narrow"/>
        <family val="2"/>
      </rPr>
      <t xml:space="preserve">
Capital, Surplus and Reserves</t>
    </r>
  </si>
  <si>
    <r>
      <rPr>
        <u/>
        <sz val="11"/>
        <color rgb="FF000000"/>
        <rFont val="Arial Narrow"/>
        <family val="2"/>
      </rPr>
      <t>Investment Property + Own Use Property + Mortgages</t>
    </r>
    <r>
      <rPr>
        <sz val="11"/>
        <color rgb="FF000000"/>
        <rFont val="Arial Narrow"/>
        <family val="2"/>
      </rPr>
      <t xml:space="preserve">
Capital, Surplus and Reserves</t>
    </r>
  </si>
  <si>
    <r>
      <rPr>
        <u/>
        <sz val="11"/>
        <color rgb="FF000000"/>
        <rFont val="Arial Narrow"/>
        <family val="2"/>
      </rPr>
      <t>Investment Property + Own Use Property + Mortgages</t>
    </r>
    <r>
      <rPr>
        <sz val="11"/>
        <color rgb="FF000000"/>
        <rFont val="Arial Narrow"/>
        <family val="2"/>
      </rPr>
      <t xml:space="preserve">
Total Assets</t>
    </r>
  </si>
  <si>
    <r>
      <rPr>
        <u/>
        <sz val="11"/>
        <color rgb="FF000000"/>
        <rFont val="Arial Narrow"/>
        <family val="2"/>
      </rPr>
      <t>Investment Property + Own Use Property</t>
    </r>
    <r>
      <rPr>
        <sz val="11"/>
        <color rgb="FF000000"/>
        <rFont val="Arial Narrow"/>
        <family val="2"/>
      </rPr>
      <t xml:space="preserve">
Total Assets</t>
    </r>
  </si>
  <si>
    <r>
      <rPr>
        <u/>
        <sz val="11"/>
        <color rgb="FF000000"/>
        <rFont val="Arial Narrow"/>
        <family val="2"/>
      </rPr>
      <t>Liquid Assets*</t>
    </r>
    <r>
      <rPr>
        <sz val="11"/>
        <color rgb="FF000000"/>
        <rFont val="Arial Narrow"/>
        <family val="2"/>
      </rPr>
      <t xml:space="preserve"> 
Total Liabilities
                     *Liquid Assets = Cash + Reinsurance Contract Held Assets + Receivables &lt; 6 months </t>
    </r>
  </si>
  <si>
    <t>Measures the company's ability to meet short term cash requirements, as a large portion of an insurer's liabilities may be subject to demands for payment in a relatively short period of time.</t>
  </si>
  <si>
    <t>This is a major driver of any corporate entity’s credit rating. A high ratio demonstrates that the interest expense is only a small portion of the insurer’s operations, or a very small strain on the operations. As this number decreases, it suggests that  such debt is a strain. It also demonstrates the amount of funds that are not available for shareholder dividends. Therefore, it can also indicate a potential concern for investors.</t>
  </si>
  <si>
    <t>Assets
Liabilities and Equity</t>
  </si>
  <si>
    <t>Errors will be highlighted below in red in Columns D to F. Please resolve all errors noted before uploading the Return.</t>
  </si>
  <si>
    <t>Assets
Summary of Investments</t>
  </si>
  <si>
    <t>14. Other Loans</t>
  </si>
  <si>
    <t>15. SUB-TOTAL</t>
  </si>
  <si>
    <t>Preference shares</t>
  </si>
  <si>
    <t>16. Preference shares of local company</t>
  </si>
  <si>
    <t>17. Preference shares of CARICOM companies</t>
  </si>
  <si>
    <t>18. Other Preference Shares</t>
  </si>
  <si>
    <t>28. TOTAL FINANCIAL ASSETS AT YEAR TO DATE CURRENT YEAR</t>
  </si>
  <si>
    <t>General - Profit or Loss
Long Term - Profit or Loss
Reinsurance Cont Held Summary</t>
  </si>
  <si>
    <t>Assets
Liabilities and Equity
Reinsurance Cont Held Summary</t>
  </si>
  <si>
    <t>General - Profit or Loss
Long Term - Profit or Loss 
Statement of Changes in Equity</t>
  </si>
  <si>
    <t>Liabilities and Equity 
Statement of Changes in Equity</t>
  </si>
  <si>
    <t>Assets
Insurance and Reinsurance</t>
  </si>
  <si>
    <t>Insurance Contract Assets match across forms</t>
  </si>
  <si>
    <t>Liabilities and Equity
Insurance and Reinsurance</t>
  </si>
  <si>
    <t>Insurance Contract Liabilities match across forms</t>
  </si>
  <si>
    <t>Reinsurance Contracts Held Assets match across forms</t>
  </si>
  <si>
    <t>Reinsurance Contracts Held Liabilities match across forms</t>
  </si>
  <si>
    <t>Insurance Service Result matches across forms</t>
  </si>
  <si>
    <t>Long Term - Profit or Loss
Long Term - Ins Serv Result</t>
  </si>
  <si>
    <t>Net Income matches across forms</t>
  </si>
  <si>
    <t>General - Profit or Loss
General - Ins Serv Result</t>
  </si>
  <si>
    <t>Long Term - Profit or Loss
Investment Return</t>
  </si>
  <si>
    <t>General - Profit or Loss
Investment Return</t>
  </si>
  <si>
    <t>Investment Return matches across forms</t>
  </si>
  <si>
    <t>General - Profit or Loss
Ins Serv &amp; Other Operating exp</t>
  </si>
  <si>
    <t>Long Term - Profit or Loss
Ins Serv &amp; Other Operating exp</t>
  </si>
  <si>
    <t>Net Insurance Contract Liabilities</t>
  </si>
  <si>
    <t xml:space="preserve">Net Reinsurance Contract Held Liabilities </t>
  </si>
  <si>
    <t>Investment Contract Liabilities</t>
  </si>
  <si>
    <t>Long Term - Discount Rates</t>
  </si>
  <si>
    <t>Last Financial Year</t>
  </si>
  <si>
    <t>LAST FINANCIAL YEAR</t>
  </si>
  <si>
    <t>29. TOTAL FINANCIAL ASSETS AT LAST FINANCIAL YEAR</t>
  </si>
  <si>
    <t>27. TOTAL PREMIUM RECEIVABLE AT YEAR TO DATE CURRENT YEAR</t>
  </si>
  <si>
    <t>28. TOTAL PREMIUM RECEIVABLE AT LAST FINANCIAL YEAR</t>
  </si>
  <si>
    <t>33. TOTAL PREMIUM PAYABLE AT YEAR TO DATE CURRENT YEAR</t>
  </si>
  <si>
    <t>34. TOTAL PREMIUM PAYABLE AT LAST FINANCIAL YEAR</t>
  </si>
  <si>
    <t>35. Revenue from PAA Contracts</t>
  </si>
  <si>
    <t>36. Revenue from GMM Contracts (excluding VFA Contracts)</t>
  </si>
  <si>
    <t>37. Revenue from VFA Contracts</t>
  </si>
  <si>
    <t>39. Insurance service expenses</t>
  </si>
  <si>
    <t>40. Net expenses from reinsurance contracts held</t>
  </si>
  <si>
    <t>42. Interest revenue on financial assets not measured at FVTPL</t>
  </si>
  <si>
    <t>43. Net investment income</t>
  </si>
  <si>
    <t>44. Provision for Credit Losses</t>
  </si>
  <si>
    <t>46. Net finance income (expenses) from insurance contracts</t>
  </si>
  <si>
    <t>47. Net finance income (expenses) from reinsurance contracts held</t>
  </si>
  <si>
    <t>48. Movement in investment contract liabilities</t>
  </si>
  <si>
    <t>50. Other Income</t>
  </si>
  <si>
    <t>51. Share of Net Income (Loss) from investment in equity accounted associated companies and subsidiaries</t>
  </si>
  <si>
    <t>52. General and Operating Expenses</t>
  </si>
  <si>
    <t>55. Current Taxes</t>
  </si>
  <si>
    <t>56. Deferred Taxes</t>
  </si>
  <si>
    <t>59. Discontinued Operations (net of Income Taxes of $______)</t>
  </si>
  <si>
    <t>61. Participating Policyholders</t>
  </si>
  <si>
    <t>62. Shareholders</t>
  </si>
  <si>
    <t>64. (net of Income Taxes on Discontinued Operations)</t>
  </si>
  <si>
    <t>65. Number of Policies in Force at the end of the Period</t>
  </si>
  <si>
    <t>66. Number of  Claims Settled During the Period</t>
  </si>
  <si>
    <t xml:space="preserve">67. Number of Outstanding Claims at the end of the Period </t>
  </si>
  <si>
    <r>
      <t xml:space="preserve">38. TOTAL INSURANCE REVENUE </t>
    </r>
    <r>
      <rPr>
        <i/>
        <sz val="10"/>
        <color theme="1"/>
        <rFont val="Arial"/>
        <family val="2"/>
      </rPr>
      <t>(Row 35 to Row 37)</t>
    </r>
  </si>
  <si>
    <r>
      <t xml:space="preserve">41. INSURANCE SERVICE RESULT </t>
    </r>
    <r>
      <rPr>
        <i/>
        <sz val="10"/>
        <color theme="1"/>
        <rFont val="Arial"/>
        <family val="2"/>
      </rPr>
      <t>(Row 38 - Row 39 - Row 40)</t>
    </r>
  </si>
  <si>
    <r>
      <t xml:space="preserve">45. INVESTMENT RETURN </t>
    </r>
    <r>
      <rPr>
        <i/>
        <sz val="10"/>
        <color theme="1"/>
        <rFont val="Arial"/>
        <family val="2"/>
      </rPr>
      <t>(Sum of Rows 42 to 44)</t>
    </r>
  </si>
  <si>
    <r>
      <t xml:space="preserve">49. NET INVESTMENT RESULT </t>
    </r>
    <r>
      <rPr>
        <i/>
        <sz val="10"/>
        <color theme="1"/>
        <rFont val="Arial"/>
        <family val="2"/>
      </rPr>
      <t>(Sum of Rows 45 to 48)</t>
    </r>
  </si>
  <si>
    <r>
      <t xml:space="preserve">53. OTHER INCOME AND EXPENSES 
</t>
    </r>
    <r>
      <rPr>
        <i/>
        <sz val="10"/>
        <color theme="1"/>
        <rFont val="Arial"/>
        <family val="2"/>
      </rPr>
      <t>(Sum of Rows 50 to 51 - Row 52)</t>
    </r>
  </si>
  <si>
    <r>
      <t xml:space="preserve">54. PROFIT (LOSS) BEFORE TAXES </t>
    </r>
    <r>
      <rPr>
        <i/>
        <sz val="10"/>
        <color theme="1"/>
        <rFont val="Arial"/>
        <family val="2"/>
      </rPr>
      <t>(Row 41 + Row 49 + Row 53)</t>
    </r>
  </si>
  <si>
    <r>
      <t xml:space="preserve">57. TOTAL INCOME TAXES </t>
    </r>
    <r>
      <rPr>
        <sz val="10"/>
        <color theme="1"/>
        <rFont val="Arial"/>
        <family val="2"/>
      </rPr>
      <t>(Sum of Rows 55 &amp; 56)</t>
    </r>
  </si>
  <si>
    <r>
      <t xml:space="preserve">58. PROFIT (LOSS) AFTER TAXES </t>
    </r>
    <r>
      <rPr>
        <b/>
        <sz val="10"/>
        <color theme="1"/>
        <rFont val="Arial"/>
        <family val="2"/>
      </rPr>
      <t>(Row 54 - Row 57)</t>
    </r>
  </si>
  <si>
    <r>
      <t>60. NET INCOME (LOSS) FOR THE YEAR</t>
    </r>
    <r>
      <rPr>
        <sz val="10"/>
        <color theme="1"/>
        <rFont val="Arial"/>
        <family val="2"/>
      </rPr>
      <t xml:space="preserve"> (Row 58 - Row 59)</t>
    </r>
  </si>
  <si>
    <r>
      <t xml:space="preserve">63. TOTAL </t>
    </r>
    <r>
      <rPr>
        <i/>
        <sz val="10"/>
        <color theme="1"/>
        <rFont val="Arial"/>
        <family val="2"/>
      </rPr>
      <t>(Sum of Rows 61 to 62)</t>
    </r>
  </si>
  <si>
    <t>68. Total Net Income (LOSS) Mismatch: Row 60 ≠ Row 63</t>
  </si>
  <si>
    <t>March</t>
  </si>
  <si>
    <t>December</t>
  </si>
  <si>
    <t>September</t>
  </si>
  <si>
    <t>June</t>
  </si>
  <si>
    <t>January</t>
  </si>
  <si>
    <t>February</t>
  </si>
  <si>
    <t>April</t>
  </si>
  <si>
    <t>May</t>
  </si>
  <si>
    <t>July</t>
  </si>
  <si>
    <t>August</t>
  </si>
  <si>
    <t>October</t>
  </si>
  <si>
    <t>November</t>
  </si>
  <si>
    <t>Insurance and Reinsurance'!A22</t>
  </si>
  <si>
    <t>Receivable From Payable To'!</t>
  </si>
  <si>
    <r>
      <t>3. Provisions, Accruals and Other Current Liabilities</t>
    </r>
    <r>
      <rPr>
        <b/>
        <vertAlign val="superscript"/>
        <sz val="11"/>
        <color rgb="FFFF0000"/>
        <rFont val="Arial"/>
        <family val="2"/>
      </rPr>
      <t>1</t>
    </r>
  </si>
  <si>
    <t>Statement of Changes in Equity'!A20</t>
  </si>
  <si>
    <t>Liabilities and Equity'!A46</t>
  </si>
  <si>
    <t>General - Profit or Loss'!</t>
  </si>
  <si>
    <t>General - Ins Serv Result'!A19</t>
  </si>
  <si>
    <t>Investment Return'!A40</t>
  </si>
  <si>
    <t>Investment Return'!A41</t>
  </si>
  <si>
    <t>Investment Return'!A42</t>
  </si>
  <si>
    <t>Long Term - Profit or Loss'!A13</t>
  </si>
  <si>
    <t>Long Term - Profit or Loss'!A16</t>
  </si>
  <si>
    <t>Long Term - Ins Serv Result'!A13</t>
  </si>
  <si>
    <t>Long Term - Ins Serv Result'!A16</t>
  </si>
  <si>
    <t>Long Term - Ins Serv Result'!A24</t>
  </si>
  <si>
    <t>Long Term - Ins Serv Result'!A28</t>
  </si>
  <si>
    <t>Long Term - Ins Serv Result'!A29</t>
  </si>
  <si>
    <t>Long Term - Ins Serv Result'!A32</t>
  </si>
  <si>
    <t>Long Term - Ins Serv Result'!A33</t>
  </si>
  <si>
    <t>Long Term - Ins Serv Result'!A35</t>
  </si>
  <si>
    <t>Long Term - Ins Serv Result'!A39</t>
  </si>
  <si>
    <t>Long Term - Profit or Loss'!A20</t>
  </si>
  <si>
    <t>Long Term - Profit or Loss'!A24</t>
  </si>
  <si>
    <t>Long Term - Profit or Loss'!A28</t>
  </si>
  <si>
    <t>Long Term - Profit or Loss'!A29</t>
  </si>
  <si>
    <t>Long Term - Profit or Loss'!A32</t>
  </si>
  <si>
    <t>Long Term - Profit or Loss'!A33</t>
  </si>
  <si>
    <t>Long Term - Profit or Loss'!A35</t>
  </si>
  <si>
    <t>Long Term - Profit or Loss'!A39</t>
  </si>
  <si>
    <t>Summary of Investments'!A14</t>
  </si>
  <si>
    <t>Summary of Investments'!A20</t>
  </si>
  <si>
    <t>Summary of Investments'!A29</t>
  </si>
  <si>
    <t>Summary of Investments'!A35</t>
  </si>
  <si>
    <t>Summary of Investments'!A41</t>
  </si>
  <si>
    <t>Summary of Investments'!A46</t>
  </si>
  <si>
    <t>Summary of Investments'!A48</t>
  </si>
  <si>
    <t>Assets!A15</t>
  </si>
  <si>
    <t>Assets!A16</t>
  </si>
  <si>
    <t>Assets!A17</t>
  </si>
  <si>
    <t>Assets!A18</t>
  </si>
  <si>
    <t>Assets!A19</t>
  </si>
  <si>
    <t>Assets!A20</t>
  </si>
  <si>
    <t>Assets!A21</t>
  </si>
  <si>
    <t>Year to Date 
Current Year
(A)</t>
  </si>
  <si>
    <t>Last
Financial Year
(B)</t>
  </si>
  <si>
    <t xml:space="preserve">Year to Date
Prior Year
(C)     </t>
  </si>
  <si>
    <t>FSC
Standard</t>
  </si>
  <si>
    <t>Minimum 20%</t>
  </si>
  <si>
    <t>-10% to 50%</t>
  </si>
  <si>
    <t>Maximum 250%</t>
  </si>
  <si>
    <t>0% to 20%</t>
  </si>
  <si>
    <t>0% to 2%</t>
  </si>
  <si>
    <t>Maximum 20%</t>
  </si>
  <si>
    <t>Maximum 45%</t>
  </si>
  <si>
    <t>Minimum 100%</t>
  </si>
  <si>
    <t>5% to 10% (General);
5% to 20% (Long Term)</t>
  </si>
  <si>
    <t>Maximum 20% (Long Term)</t>
  </si>
  <si>
    <t>Minimum 0% (General);
3.5% to 12.5% (Long Term)</t>
  </si>
  <si>
    <t xml:space="preserve">7. CSM YTD Current Year compared to Last Financial Year </t>
  </si>
  <si>
    <t>0% to 5%</t>
  </si>
  <si>
    <t>Maximum 30%</t>
  </si>
  <si>
    <t>-33% to 33%</t>
  </si>
  <si>
    <t>0% to 300%</t>
  </si>
  <si>
    <t>Maximum 100%</t>
  </si>
  <si>
    <t>Minimum 25% (General);
Minimum 8% (Long Term)</t>
  </si>
  <si>
    <t>Minimum 95% (General);
Minimum 60% (Long Term)</t>
  </si>
  <si>
    <t>Assets = Liabilities + Capital</t>
  </si>
  <si>
    <t>Net Expenses from Reinsurance Contracts Held is the same as on Statement of Profit or Loss</t>
  </si>
  <si>
    <t>Total Reinsurance Contract Held Balances is the same as the net reinsurance asset shown on the Balance Sheet</t>
  </si>
  <si>
    <r>
      <t xml:space="preserve">Net Income in the P&amp;L </t>
    </r>
    <r>
      <rPr>
        <sz val="11"/>
        <color theme="1"/>
        <rFont val="Arial Narrow"/>
        <family val="2"/>
      </rPr>
      <t>is the same as on the Statement of Changes in Equity Form</t>
    </r>
  </si>
  <si>
    <t>Total of Investments match across forms</t>
  </si>
  <si>
    <t>Total Equity match across forms</t>
  </si>
  <si>
    <t>Insurance Service and Other Operating Expenses match across forms</t>
  </si>
  <si>
    <t>14. Other Post Retirement Staff Benefit Net Liabilities</t>
  </si>
  <si>
    <t>This ratio reflects the percentage of total assets that are invested in mortgages. Excessive investment in overdue or restructured mortgage loans are relatively common sources of financial difficulty.</t>
  </si>
  <si>
    <t xml:space="preserve">Cover Page </t>
  </si>
  <si>
    <t>Name of Beneficial Owner &amp; Shareholder</t>
  </si>
  <si>
    <t>Address</t>
  </si>
  <si>
    <t>Citizenship or
- for Corporate
Shareholders -
Jurisdiction of
Incorporation</t>
  </si>
  <si>
    <t>Number of
Shares Held</t>
  </si>
  <si>
    <t>% of Total by Number</t>
  </si>
  <si>
    <t>% of Total by Voting Rights</t>
  </si>
  <si>
    <t>5. (specify)</t>
  </si>
  <si>
    <t>10. (specify)</t>
  </si>
  <si>
    <t>11. (specify)</t>
  </si>
  <si>
    <t>16. (specify)</t>
  </si>
  <si>
    <t>20. (specify)</t>
  </si>
  <si>
    <t>21. (specify)</t>
  </si>
  <si>
    <t>22. (specify)</t>
  </si>
  <si>
    <t>23. (specify)</t>
  </si>
  <si>
    <t>24. (specify)</t>
  </si>
  <si>
    <t>25. (specify)</t>
  </si>
  <si>
    <t>26. (specify)</t>
  </si>
  <si>
    <t>27. (specify)</t>
  </si>
  <si>
    <t>28. (specify)</t>
  </si>
  <si>
    <t>29. (specify)</t>
  </si>
  <si>
    <t>30. (specify)</t>
  </si>
  <si>
    <t>31. (specify)</t>
  </si>
  <si>
    <t>32. (specify)</t>
  </si>
  <si>
    <t>33. (specify)</t>
  </si>
  <si>
    <t>34. (specify)</t>
  </si>
  <si>
    <t>35. (specify)</t>
  </si>
  <si>
    <t>36. (specify)</t>
  </si>
  <si>
    <t>37. (specify)</t>
  </si>
  <si>
    <t>38. (specify)</t>
  </si>
  <si>
    <t>39. (specify)</t>
  </si>
  <si>
    <t>40. (specify)</t>
  </si>
  <si>
    <t>41. (specify)</t>
  </si>
  <si>
    <t>42. (specify)</t>
  </si>
  <si>
    <t>43. (specify)</t>
  </si>
  <si>
    <t>47. (specify)</t>
  </si>
  <si>
    <t>48. (specify)</t>
  </si>
  <si>
    <t>49. (specify)</t>
  </si>
  <si>
    <t>50. (specify)</t>
  </si>
  <si>
    <t>21. Shares Held by Employees not included above</t>
  </si>
  <si>
    <t>23. TOTAL</t>
  </si>
  <si>
    <t>22. All Other Shareholders - Number of shareholders:_____</t>
  </si>
  <si>
    <t>44. Shares Held by Employees not included above</t>
  </si>
  <si>
    <t>45. All Other Shareholders - Number of shareholders:_____</t>
  </si>
  <si>
    <t>46. TOTAL</t>
  </si>
  <si>
    <t>51. (specify)</t>
  </si>
  <si>
    <t>52. (specify)</t>
  </si>
  <si>
    <t>53. (specify)</t>
  </si>
  <si>
    <t>54. (specify)</t>
  </si>
  <si>
    <t>55. (specify)</t>
  </si>
  <si>
    <t>56. (specify)</t>
  </si>
  <si>
    <t>57. Shares Held by Employees not included above</t>
  </si>
  <si>
    <t>58. All Other Shareholders - Number of shareholders:_____</t>
  </si>
  <si>
    <t>59. TOTAL</t>
  </si>
  <si>
    <t>i) Class of shares - (specify category)</t>
  </si>
  <si>
    <t>ii) Class of shares - (specify category)</t>
  </si>
  <si>
    <t>iii) Class of shares - (specify category)</t>
  </si>
  <si>
    <t>* Beneficial owners of at least 10% of any class.</t>
  </si>
  <si>
    <t>MAJOR SHAREHOLDERS AND BENEFICIAL OWNERS – 10% OR MORE SHARES, VOTING RIGHTS</t>
  </si>
  <si>
    <t>Directors and Officers</t>
  </si>
  <si>
    <t>DIRECTORS AND OFFICERS</t>
  </si>
  <si>
    <t>Citizenship</t>
  </si>
  <si>
    <t>Type of Director</t>
  </si>
  <si>
    <t>Position</t>
  </si>
  <si>
    <t>Date of Appointement</t>
  </si>
  <si>
    <t>Name of Officer</t>
  </si>
  <si>
    <t>Name of Director</t>
  </si>
  <si>
    <t>ANALYSIS OF GENERAL INSURANCE POLICIES</t>
  </si>
  <si>
    <t xml:space="preserve">Number of Policies in Force </t>
  </si>
  <si>
    <t>Sum Insured</t>
  </si>
  <si>
    <t xml:space="preserve">Gross Aggregates </t>
  </si>
  <si>
    <t xml:space="preserve">Aggregates net of Reinsurance </t>
  </si>
  <si>
    <t>Maximum Single Event Retention</t>
  </si>
  <si>
    <t>Maximum Single Risk Retention</t>
  </si>
  <si>
    <t>PROPERTY - Personal</t>
  </si>
  <si>
    <t>1. Grand Turk</t>
  </si>
  <si>
    <t>PROPERTY- Commercial</t>
  </si>
  <si>
    <t xml:space="preserve">MOTOR VEHICLE               </t>
  </si>
  <si>
    <t>2. Salt Cay</t>
  </si>
  <si>
    <t xml:space="preserve">3. North Caicos </t>
  </si>
  <si>
    <t xml:space="preserve">4. Middle Caicos </t>
  </si>
  <si>
    <t>5. South Caicos</t>
  </si>
  <si>
    <t xml:space="preserve">6. West Caicos </t>
  </si>
  <si>
    <t>7. Pine Cay</t>
  </si>
  <si>
    <t xml:space="preserve">8. Providenciales </t>
  </si>
  <si>
    <t xml:space="preserve">9. Other Islands </t>
  </si>
  <si>
    <t>10. TOTAL</t>
  </si>
  <si>
    <t>11. Grand Turk</t>
  </si>
  <si>
    <t>12. Salt Cay</t>
  </si>
  <si>
    <t xml:space="preserve">13. North Caicos </t>
  </si>
  <si>
    <t xml:space="preserve">14. Middle Caicos </t>
  </si>
  <si>
    <t>15. South Caicos</t>
  </si>
  <si>
    <t xml:space="preserve">16. West Caicos </t>
  </si>
  <si>
    <t>17. Pine Cay</t>
  </si>
  <si>
    <t xml:space="preserve">18. Providenciales </t>
  </si>
  <si>
    <t xml:space="preserve">19. Other Islands </t>
  </si>
  <si>
    <t>20. TOTAL</t>
  </si>
  <si>
    <t>21. Third Party</t>
  </si>
  <si>
    <t xml:space="preserve">22. Comprehensive </t>
  </si>
  <si>
    <t>29. TOTAL</t>
  </si>
  <si>
    <t xml:space="preserve">Reinsurance Ceded </t>
  </si>
  <si>
    <t>Gross Premium Written</t>
  </si>
  <si>
    <t>Net Premium Written</t>
  </si>
  <si>
    <t>9. TOTAL</t>
  </si>
  <si>
    <r>
      <t xml:space="preserve">NET ANNUAL PREMIUMS - </t>
    </r>
    <r>
      <rPr>
        <b/>
        <sz val="12"/>
        <color theme="8"/>
        <rFont val="Arial"/>
        <family val="2"/>
      </rPr>
      <t>GENERAL BUSINESS</t>
    </r>
  </si>
  <si>
    <r>
      <t xml:space="preserve">NET ANNUAL PREMIUMS - </t>
    </r>
    <r>
      <rPr>
        <b/>
        <sz val="12"/>
        <color theme="8"/>
        <rFont val="Arial"/>
        <family val="2"/>
      </rPr>
      <t>LONG TERM BUSINESS</t>
    </r>
  </si>
  <si>
    <r>
      <t>Cash and Deposits (</t>
    </r>
    <r>
      <rPr>
        <i/>
        <sz val="11"/>
        <rFont val="Arial"/>
        <family val="2"/>
      </rPr>
      <t>exclusive of Restricted Deposit</t>
    </r>
    <r>
      <rPr>
        <sz val="12"/>
        <rFont val="Arial"/>
        <family val="2"/>
      </rPr>
      <t>)</t>
    </r>
  </si>
  <si>
    <t>Liabilities and Equity'!A15</t>
  </si>
  <si>
    <t>Other Current Liabilities*</t>
  </si>
  <si>
    <t xml:space="preserve">*Liabilities that need to be paid within the next 12 months excluding amounts presented as part of </t>
  </si>
  <si>
    <t>Net Insurance Contract Liabilities / Net Reinsurance Contract Held Liabilities / Investment Contract Liabilities</t>
  </si>
  <si>
    <t>AFFIDAVIT VERIFYING INSURANCE SUPERVISORY RETURN</t>
  </si>
  <si>
    <t>WE,</t>
  </si>
  <si>
    <t>OF</t>
  </si>
  <si>
    <t>(Print or type)</t>
  </si>
  <si>
    <t>AND</t>
  </si>
  <si>
    <t xml:space="preserve">OF </t>
  </si>
  <si>
    <t>BEING</t>
  </si>
  <si>
    <t>RESPECTIVELY OF</t>
  </si>
  <si>
    <t>(HEREINAFTER CALLED "THE INSURER") DO SEVERALLY MAKE OATH AND SAY AS FOLLOWS:-</t>
  </si>
  <si>
    <t>a)</t>
  </si>
  <si>
    <t>b)</t>
  </si>
  <si>
    <t>That the Commission has been notified of any change, or proposed change, in the information (including any business plan) contained in or supplied in connection with, the application of the insurer's licence;</t>
  </si>
  <si>
    <t xml:space="preserve">c) </t>
  </si>
  <si>
    <t>That the insurer carries on business in accordance with the information referred to in paragraph (b) and such changes as the Commission has approved;</t>
  </si>
  <si>
    <t>d)</t>
  </si>
  <si>
    <t>That in respect of the insurer's domestic business, the insurer maintains within the Turks and Caicos Islands in cash, short term securities or other realisable investments approved by the Commission, sufficient funds to match current liabilities and net insurance liabilities;</t>
  </si>
  <si>
    <t>e)</t>
  </si>
  <si>
    <t>That the insurer is in compliance with the Insurance Act and Regulations of the Turks and Caicos Islands.</t>
  </si>
  <si>
    <t>…………………………….........………………</t>
  </si>
  <si>
    <t>Print Name:</t>
  </si>
  <si>
    <t>Company should select The Type Of Reporting in the cell above</t>
  </si>
  <si>
    <t>INSURANCE SUPERVISORY RETURNS*</t>
  </si>
  <si>
    <t>*This template is for insurers reporting under IFRS 17</t>
  </si>
  <si>
    <t>Major Shareholders</t>
  </si>
  <si>
    <t>Affidavit Verifying Insurance Supervisory Return</t>
  </si>
  <si>
    <t>Major Shareholders And Beneficial Owners – 10% Or More Shares, Voting Rights</t>
  </si>
  <si>
    <t>Long Term - Net Annual Premiums</t>
  </si>
  <si>
    <t>General - Net Annual Premiums</t>
  </si>
  <si>
    <t>Net Annual Premiums - General Business</t>
  </si>
  <si>
    <t>Net Annual Premiums - Long Term Business</t>
  </si>
  <si>
    <t>Analysis of General Insurance Policies</t>
  </si>
  <si>
    <t>Section 8(3) - Assets held in the Turks and Caicos Islands</t>
  </si>
  <si>
    <t>Affidavit</t>
  </si>
  <si>
    <t>INSTRUCTIONS FOR TCIFSC INSURANCE RETURNS</t>
  </si>
  <si>
    <t>Instructions</t>
  </si>
  <si>
    <t>Instructions for TCIFSC Insurance Returns</t>
  </si>
  <si>
    <t>Please double-click on the icon above to read the instructions</t>
  </si>
  <si>
    <t>Liabilities and Equity'!A13</t>
  </si>
  <si>
    <t>Assets!A31</t>
  </si>
  <si>
    <t>Liabilities and Equity'!A14</t>
  </si>
  <si>
    <t>Assets!A32</t>
  </si>
  <si>
    <t>24. MARINE AVIATION &amp; TRANSPORT</t>
  </si>
  <si>
    <t>25. LIABILITY</t>
  </si>
  <si>
    <t>26. PECUNIARY LOSS</t>
  </si>
  <si>
    <t>27. PERSONAL ACCIDENT</t>
  </si>
  <si>
    <t>28. SICKNESS OR HEALTH</t>
  </si>
  <si>
    <t>Reporting period - last 12 months
(A)</t>
  </si>
  <si>
    <t>General - Net Annual Premiums'!D20</t>
  </si>
  <si>
    <t>Restricted Deposit</t>
  </si>
  <si>
    <t>General - Analysis of policies</t>
  </si>
  <si>
    <t>1. ORDINARY LIFE</t>
  </si>
  <si>
    <t>2. GROUP LIFE</t>
  </si>
  <si>
    <t>3. ANNUITIES</t>
  </si>
  <si>
    <t>4. PENSION FUND MANAGEMENT</t>
  </si>
  <si>
    <t>5. CREDITOR LIFE</t>
  </si>
  <si>
    <t>6. CREDITOR HEALTH</t>
  </si>
  <si>
    <r>
      <t xml:space="preserve">7. </t>
    </r>
    <r>
      <rPr>
        <sz val="12"/>
        <color theme="1"/>
        <rFont val="Arial"/>
        <family val="2"/>
      </rPr>
      <t>OTHER</t>
    </r>
    <r>
      <rPr>
        <i/>
        <sz val="12"/>
        <color theme="1"/>
        <rFont val="Arial"/>
        <family val="2"/>
      </rPr>
      <t xml:space="preserve"> (Specify)</t>
    </r>
  </si>
  <si>
    <r>
      <t xml:space="preserve">8. </t>
    </r>
    <r>
      <rPr>
        <sz val="12"/>
        <color theme="1"/>
        <rFont val="Arial"/>
        <family val="2"/>
      </rPr>
      <t>OTHER</t>
    </r>
    <r>
      <rPr>
        <i/>
        <sz val="12"/>
        <color theme="1"/>
        <rFont val="Arial"/>
        <family val="2"/>
      </rPr>
      <t xml:space="preserve"> (Specify)</t>
    </r>
  </si>
  <si>
    <t>Section 8 (3) '!A28</t>
  </si>
  <si>
    <t>Solvency '!A19</t>
  </si>
  <si>
    <t>Liabilities and Equity'!A30</t>
  </si>
  <si>
    <t>Assets!A50</t>
  </si>
  <si>
    <t>Solvency '!A8</t>
  </si>
  <si>
    <t>General - Profit or Loss'!A18</t>
  </si>
  <si>
    <t>General - Profit or Loss'!A19</t>
  </si>
  <si>
    <t>General - Profit or Loss'!A20</t>
  </si>
  <si>
    <t>Long Term - Profit or Loss'!A18</t>
  </si>
  <si>
    <t>Long Term - Profit or Loss'!A19</t>
  </si>
  <si>
    <t>Long Term - Profit or Loss'!A14</t>
  </si>
  <si>
    <t>Long Term - Profit or Loss'!A15</t>
  </si>
  <si>
    <t>Investment Return'!B40</t>
  </si>
  <si>
    <t>Investment Return'!B41</t>
  </si>
  <si>
    <t>Investment Return'!B42</t>
  </si>
  <si>
    <t>Variance Amount</t>
  </si>
  <si>
    <t>Variance %</t>
  </si>
  <si>
    <t>VARIANCE CALCULATION</t>
  </si>
  <si>
    <t>Explanation if variance &gt;= 10% or &lt;= -10%
(Marked in Red)</t>
  </si>
  <si>
    <t xml:space="preserve">That the foregoing Insurance Supervisory Return, together with the related exhibits, schedules and explanations filed or to be filed as part thereof, is a full and correct report of all assets, liabilities, income, expenditure and of the the condition and affairs of the insurer in respect of its business of insurance in the Turks and Caicos Islands, as </t>
  </si>
  <si>
    <t>Date:</t>
  </si>
  <si>
    <t>Not overdue / Overdue for less than 30 days</t>
  </si>
  <si>
    <t>Solvency Assessment'!A26</t>
  </si>
  <si>
    <t>Explanation for Unresolved Errors</t>
  </si>
  <si>
    <t>General - Ins Serv Result
General - Analysis of Policies</t>
  </si>
  <si>
    <t>Number of Policies in Force match across forms</t>
  </si>
  <si>
    <t>Annual Returns</t>
  </si>
  <si>
    <t>Monthly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</si>
</sst>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_);_(&quot;$&quot;* \(#,##0\);_(&quot;$&quot;* &quot;-&quot;_);_(@_)"/>
    <numFmt numFmtId="165" formatCode="_(&quot;$&quot;* #,##0.00_);_(&quot;$&quot;* \(#,##0.00\);_(&quot;$&quot;* &quot;-&quot;??_);_(@_)"/>
    <numFmt numFmtId="166" formatCode="_(* #,##0.00_);_(* \(#,##0.00\);_(* &quot;-&quot;??_);_(@_)"/>
    <numFmt numFmtId="167" formatCode="General_)"/>
    <numFmt numFmtId="168" formatCode="0.0%"/>
    <numFmt numFmtId="169" formatCode="[$-409]mmmm\-yy;@"/>
    <numFmt numFmtId="170" formatCode="mmmm\-yyyy"/>
    <numFmt numFmtId="171" formatCode="#,##0;[Red]\(#,##0\)"/>
    <numFmt numFmtId="172" formatCode="[$-F800]dddd\,\ mmmm\ dd\,\ yyyy"/>
  </numFmts>
  <fonts count="83" x14ac:knownFonts="1">
    <font>
      <sz val="11"/>
      <color theme="1"/>
      <name val="Calibri"/>
      <family val="2"/>
      <scheme val="minor"/>
    </font>
    <font>
      <sz val="11"/>
      <color theme="1"/>
      <name val="Calibri"/>
      <family val="2"/>
      <scheme val="minor"/>
    </font>
    <font>
      <sz val="11"/>
      <color rgb="FFFF0000"/>
      <name val="Calibri"/>
      <family val="2"/>
      <scheme val="minor"/>
    </font>
    <font>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Helv"/>
    </font>
    <font>
      <sz val="11"/>
      <name val="Calibri"/>
      <family val="2"/>
      <scheme val="minor"/>
    </font>
    <font>
      <sz val="18"/>
      <color theme="1"/>
      <name val="Calibri"/>
      <family val="2"/>
      <scheme val="minor"/>
    </font>
    <font>
      <b/>
      <sz val="10"/>
      <name val="Arial"/>
      <family val="2"/>
    </font>
    <font>
      <sz val="12"/>
      <color theme="1"/>
      <name val="Arial"/>
      <family val="2"/>
    </font>
    <font>
      <sz val="12"/>
      <color rgb="FFFF0000"/>
      <name val="Arial"/>
      <family val="2"/>
    </font>
    <font>
      <b/>
      <sz val="12"/>
      <color theme="1"/>
      <name val="Arial"/>
      <family val="2"/>
    </font>
    <font>
      <b/>
      <sz val="12"/>
      <color theme="8"/>
      <name val="Arial"/>
      <family val="2"/>
    </font>
    <font>
      <b/>
      <sz val="12"/>
      <color indexed="8"/>
      <name val="Arial"/>
      <family val="2"/>
    </font>
    <font>
      <b/>
      <sz val="12"/>
      <name val="Arial"/>
      <family val="2"/>
    </font>
    <font>
      <b/>
      <sz val="12"/>
      <color rgb="FF000000"/>
      <name val="Arial"/>
      <family val="2"/>
    </font>
    <font>
      <i/>
      <sz val="12"/>
      <color theme="1"/>
      <name val="Arial"/>
      <family val="2"/>
    </font>
    <font>
      <b/>
      <sz val="18"/>
      <name val="Arial"/>
      <family val="2"/>
    </font>
    <font>
      <i/>
      <sz val="12"/>
      <name val="Arial"/>
      <family val="2"/>
    </font>
    <font>
      <b/>
      <sz val="24"/>
      <color indexed="12"/>
      <name val="Arial"/>
      <family val="2"/>
    </font>
    <font>
      <b/>
      <i/>
      <sz val="12"/>
      <color theme="1"/>
      <name val="Calibri"/>
      <family val="2"/>
      <scheme val="minor"/>
    </font>
    <font>
      <u/>
      <sz val="11"/>
      <color theme="10"/>
      <name val="Calibri"/>
      <family val="2"/>
      <scheme val="minor"/>
    </font>
    <font>
      <i/>
      <sz val="10"/>
      <color theme="1"/>
      <name val="Arial"/>
      <family val="2"/>
    </font>
    <font>
      <b/>
      <sz val="11"/>
      <name val="Arial"/>
      <family val="2"/>
    </font>
    <font>
      <i/>
      <sz val="11"/>
      <name val="Arial"/>
      <family val="2"/>
    </font>
    <font>
      <i/>
      <sz val="10"/>
      <name val="Arial"/>
      <family val="2"/>
    </font>
    <font>
      <sz val="12"/>
      <color theme="4"/>
      <name val="Arial"/>
      <family val="2"/>
    </font>
    <font>
      <b/>
      <sz val="18"/>
      <color theme="1"/>
      <name val="Calibri"/>
      <family val="2"/>
      <scheme val="minor"/>
    </font>
    <font>
      <sz val="10"/>
      <color theme="1"/>
      <name val="Arial"/>
      <family val="2"/>
    </font>
    <font>
      <sz val="12"/>
      <color rgb="FF000000"/>
      <name val="Arial"/>
      <family val="2"/>
    </font>
    <font>
      <u/>
      <sz val="10"/>
      <color indexed="12"/>
      <name val="Arial"/>
      <family val="2"/>
    </font>
    <font>
      <b/>
      <sz val="12"/>
      <color theme="4"/>
      <name val="Arial"/>
      <family val="2"/>
    </font>
    <font>
      <b/>
      <sz val="11"/>
      <color theme="1"/>
      <name val="Calibri"/>
      <family val="2"/>
      <scheme val="minor"/>
    </font>
    <font>
      <sz val="12"/>
      <color theme="3" tint="0.39997558519241921"/>
      <name val="Arial"/>
      <family val="2"/>
    </font>
    <font>
      <b/>
      <i/>
      <sz val="10"/>
      <color theme="1"/>
      <name val="Arial"/>
      <family val="2"/>
    </font>
    <font>
      <b/>
      <i/>
      <sz val="12"/>
      <color theme="1"/>
      <name val="Arial"/>
      <family val="2"/>
    </font>
    <font>
      <u/>
      <sz val="9"/>
      <color theme="10"/>
      <name val="Calibri"/>
      <family val="2"/>
      <scheme val="minor"/>
    </font>
    <font>
      <b/>
      <sz val="9"/>
      <color theme="1"/>
      <name val="Arial"/>
      <family val="2"/>
    </font>
    <font>
      <sz val="9"/>
      <color theme="1"/>
      <name val="Arial"/>
      <family val="2"/>
    </font>
    <font>
      <b/>
      <sz val="11"/>
      <color indexed="8"/>
      <name val="Arial"/>
      <family val="2"/>
    </font>
    <font>
      <b/>
      <sz val="11"/>
      <color theme="1"/>
      <name val="Arial"/>
      <family val="2"/>
    </font>
    <font>
      <b/>
      <i/>
      <sz val="11"/>
      <color indexed="8"/>
      <name val="Arial"/>
      <family val="2"/>
    </font>
    <font>
      <b/>
      <i/>
      <sz val="11"/>
      <color theme="1"/>
      <name val="Arial"/>
      <family val="2"/>
    </font>
    <font>
      <b/>
      <vertAlign val="superscript"/>
      <sz val="11"/>
      <color rgb="FFFF0000"/>
      <name val="Arial"/>
      <family val="2"/>
    </font>
    <font>
      <b/>
      <vertAlign val="superscript"/>
      <sz val="12"/>
      <color rgb="FFFF0000"/>
      <name val="Arial"/>
      <family val="2"/>
    </font>
    <font>
      <b/>
      <i/>
      <vertAlign val="superscript"/>
      <sz val="11"/>
      <color rgb="FFFF0000"/>
      <name val="Arial"/>
      <family val="2"/>
    </font>
    <font>
      <sz val="10"/>
      <name val="Times New Roman"/>
      <family val="1"/>
    </font>
    <font>
      <b/>
      <i/>
      <sz val="10"/>
      <color rgb="FFFF0000"/>
      <name val="Arial"/>
      <family val="2"/>
    </font>
    <font>
      <b/>
      <sz val="11"/>
      <color rgb="FF000000"/>
      <name val="Arial Narrow"/>
      <family val="2"/>
    </font>
    <font>
      <sz val="11"/>
      <color rgb="FF000000"/>
      <name val="Arial Narrow"/>
      <family val="2"/>
    </font>
    <font>
      <b/>
      <i/>
      <sz val="12"/>
      <name val="Arial"/>
      <family val="2"/>
    </font>
    <font>
      <u/>
      <sz val="11"/>
      <color rgb="FF000000"/>
      <name val="Arial Narrow"/>
      <family val="2"/>
    </font>
    <font>
      <b/>
      <u val="double"/>
      <sz val="11"/>
      <color rgb="FF000000"/>
      <name val="Arial Narrow"/>
      <family val="2"/>
    </font>
    <font>
      <b/>
      <i/>
      <sz val="11"/>
      <name val="Arial"/>
      <family val="2"/>
    </font>
    <font>
      <b/>
      <u/>
      <sz val="9"/>
      <color theme="10"/>
      <name val="Calibri"/>
      <family val="2"/>
      <scheme val="minor"/>
    </font>
    <font>
      <sz val="11"/>
      <color theme="1"/>
      <name val="Arial Narrow"/>
      <family val="2"/>
    </font>
    <font>
      <b/>
      <sz val="10"/>
      <color theme="1"/>
      <name val="Arial"/>
      <family val="2"/>
    </font>
    <font>
      <b/>
      <sz val="16"/>
      <color theme="1"/>
      <name val="Calibri"/>
      <family val="2"/>
      <scheme val="minor"/>
    </font>
    <font>
      <sz val="8"/>
      <name val="Calibri"/>
      <family val="2"/>
      <scheme val="minor"/>
    </font>
    <font>
      <i/>
      <sz val="12"/>
      <name val="Bookman Old Style"/>
      <family val="1"/>
    </font>
    <font>
      <sz val="12"/>
      <name val="Bookman Old Style"/>
      <family val="1"/>
    </font>
    <font>
      <sz val="12"/>
      <color indexed="12"/>
      <name val="Bookman Old Style"/>
      <family val="1"/>
    </font>
    <font>
      <i/>
      <u/>
      <sz val="14"/>
      <color rgb="FF0070C0"/>
      <name val="Bookman Old Style"/>
      <family val="1"/>
    </font>
    <font>
      <sz val="10"/>
      <name val="Bookman Old Style"/>
      <family val="1"/>
    </font>
    <font>
      <b/>
      <i/>
      <sz val="10"/>
      <name val="Arial"/>
      <family val="2"/>
    </font>
    <font>
      <sz val="12"/>
      <color theme="1"/>
      <name val="Calibri"/>
      <family val="2"/>
      <scheme val="minor"/>
    </font>
  </fonts>
  <fills count="3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34998626667073579"/>
        <bgColor indexed="64"/>
      </patternFill>
    </fill>
    <fill>
      <patternFill patternType="solid">
        <fgColor rgb="FFC5D9F1"/>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tted">
        <color indexed="64"/>
      </bottom>
      <diagonal/>
    </border>
    <border>
      <left/>
      <right style="thin">
        <color indexed="64"/>
      </right>
      <top style="thin">
        <color indexed="64"/>
      </top>
      <bottom style="thin">
        <color indexed="64"/>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theme="4"/>
      </right>
      <top style="thin">
        <color theme="4"/>
      </top>
      <bottom style="thin">
        <color theme="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diagonal/>
    </border>
  </borders>
  <cellStyleXfs count="73">
    <xf numFmtId="0" fontId="0" fillId="0" borderId="0"/>
    <xf numFmtId="166" fontId="1" fillId="0" borderId="0" applyFont="0" applyFill="0" applyBorder="0" applyAlignment="0" applyProtection="0"/>
    <xf numFmtId="0" fontId="5"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2" borderId="0" applyNumberFormat="0" applyBorder="0" applyAlignment="0" applyProtection="0"/>
    <xf numFmtId="0" fontId="7" fillId="6" borderId="0" applyNumberFormat="0" applyBorder="0" applyAlignment="0" applyProtection="0"/>
    <xf numFmtId="0" fontId="8" fillId="23" borderId="10" applyNumberFormat="0" applyAlignment="0" applyProtection="0"/>
    <xf numFmtId="0" fontId="9" fillId="24" borderId="11" applyNumberFormat="0" applyAlignment="0" applyProtection="0"/>
    <xf numFmtId="166" fontId="5" fillId="0" borderId="0" applyFon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12" fillId="0" borderId="12" applyNumberFormat="0" applyFill="0" applyAlignment="0" applyProtection="0"/>
    <xf numFmtId="0" fontId="13" fillId="0" borderId="13" applyNumberFormat="0" applyFill="0" applyAlignment="0" applyProtection="0"/>
    <xf numFmtId="0" fontId="14" fillId="0" borderId="14" applyNumberFormat="0" applyFill="0" applyAlignment="0" applyProtection="0"/>
    <xf numFmtId="0" fontId="14" fillId="0" borderId="0" applyNumberFormat="0" applyFill="0" applyBorder="0" applyAlignment="0" applyProtection="0"/>
    <xf numFmtId="0" fontId="15" fillId="10" borderId="10" applyNumberFormat="0" applyAlignment="0" applyProtection="0"/>
    <xf numFmtId="0" fontId="16" fillId="0" borderId="15" applyNumberFormat="0" applyFill="0" applyAlignment="0" applyProtection="0"/>
    <xf numFmtId="0" fontId="17" fillId="25" borderId="0" applyNumberFormat="0" applyBorder="0" applyAlignment="0" applyProtection="0"/>
    <xf numFmtId="0" fontId="5" fillId="26" borderId="16" applyNumberFormat="0" applyFont="0" applyAlignment="0" applyProtection="0"/>
    <xf numFmtId="0" fontId="18" fillId="23" borderId="17" applyNumberFormat="0" applyAlignment="0" applyProtection="0"/>
    <xf numFmtId="0" fontId="19" fillId="0" borderId="0" applyNumberFormat="0" applyFill="0" applyBorder="0" applyAlignment="0" applyProtection="0"/>
    <xf numFmtId="0" fontId="20" fillId="0" borderId="18" applyNumberFormat="0" applyFill="0" applyAlignment="0" applyProtection="0"/>
    <xf numFmtId="0" fontId="21"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9" fontId="4" fillId="0" borderId="0" applyFont="0" applyFill="0" applyBorder="0" applyAlignment="0" applyProtection="0"/>
    <xf numFmtId="0" fontId="4" fillId="0" borderId="0"/>
    <xf numFmtId="165" fontId="4" fillId="0" borderId="0" applyFont="0" applyFill="0" applyBorder="0" applyAlignment="0" applyProtection="0"/>
    <xf numFmtId="166" fontId="4" fillId="0" borderId="0" applyFont="0" applyFill="0" applyBorder="0" applyAlignment="0" applyProtection="0"/>
    <xf numFmtId="167" fontId="3" fillId="0" borderId="0" applyFill="0" applyBorder="0"/>
    <xf numFmtId="166" fontId="4" fillId="0" borderId="0" applyFont="0" applyFill="0" applyBorder="0" applyAlignment="0" applyProtection="0"/>
    <xf numFmtId="9" fontId="1" fillId="0" borderId="0" applyFont="0" applyFill="0" applyBorder="0" applyAlignment="0" applyProtection="0"/>
    <xf numFmtId="37" fontId="3" fillId="0" borderId="0"/>
    <xf numFmtId="0" fontId="38" fillId="0" borderId="0" applyNumberFormat="0" applyFill="0" applyBorder="0" applyAlignment="0" applyProtection="0"/>
    <xf numFmtId="164" fontId="4" fillId="0" borderId="0" applyFont="0" applyFill="0" applyBorder="0" applyAlignment="0" applyProtection="0"/>
    <xf numFmtId="0" fontId="47" fillId="0" borderId="0" applyNumberFormat="0" applyFill="0" applyBorder="0" applyAlignment="0" applyProtection="0">
      <alignment vertical="top"/>
      <protection locked="0"/>
    </xf>
    <xf numFmtId="0" fontId="1" fillId="0" borderId="0"/>
    <xf numFmtId="167" fontId="3" fillId="0" borderId="0"/>
    <xf numFmtId="0" fontId="1" fillId="0" borderId="0"/>
    <xf numFmtId="0" fontId="1" fillId="0" borderId="0"/>
    <xf numFmtId="0" fontId="63" fillId="0" borderId="0"/>
    <xf numFmtId="0" fontId="63" fillId="0" borderId="0"/>
    <xf numFmtId="0" fontId="63" fillId="0" borderId="0"/>
    <xf numFmtId="0" fontId="1" fillId="0" borderId="0"/>
    <xf numFmtId="0" fontId="4" fillId="0" borderId="0"/>
  </cellStyleXfs>
  <cellXfs count="452">
    <xf numFmtId="0" fontId="0" fillId="0" borderId="0" xfId="0"/>
    <xf numFmtId="0" fontId="26" fillId="0" borderId="0" xfId="0" applyFont="1"/>
    <xf numFmtId="0" fontId="26" fillId="0" borderId="0" xfId="0" applyFont="1" applyAlignment="1">
      <alignment horizontal="center"/>
    </xf>
    <xf numFmtId="0" fontId="28" fillId="0" borderId="0" xfId="0" applyFont="1" applyAlignment="1">
      <alignment horizontal="center"/>
    </xf>
    <xf numFmtId="37" fontId="3" fillId="0" borderId="0" xfId="57" applyNumberFormat="1" applyFill="1"/>
    <xf numFmtId="37" fontId="3" fillId="0" borderId="0" xfId="57" applyNumberFormat="1" applyFill="1" applyAlignment="1">
      <alignment horizontal="left"/>
    </xf>
    <xf numFmtId="37" fontId="3" fillId="0" borderId="19" xfId="57" applyNumberFormat="1" applyFill="1" applyBorder="1"/>
    <xf numFmtId="37" fontId="3" fillId="0" borderId="19" xfId="57" applyNumberFormat="1" applyFill="1" applyBorder="1" applyAlignment="1">
      <alignment horizontal="left"/>
    </xf>
    <xf numFmtId="37" fontId="31" fillId="0" borderId="0" xfId="57" applyNumberFormat="1" applyFont="1" applyFill="1" applyAlignment="1">
      <alignment horizontal="left"/>
    </xf>
    <xf numFmtId="0" fontId="32" fillId="0" borderId="0" xfId="0" applyFont="1" applyAlignment="1">
      <alignment vertical="center" wrapText="1"/>
    </xf>
    <xf numFmtId="0" fontId="28" fillId="0" borderId="0" xfId="0" applyFont="1"/>
    <xf numFmtId="49" fontId="31" fillId="0" borderId="0" xfId="0" applyNumberFormat="1" applyFont="1" applyAlignment="1">
      <alignment horizontal="centerContinuous"/>
    </xf>
    <xf numFmtId="0" fontId="31" fillId="27" borderId="3" xfId="0" applyFont="1" applyFill="1" applyBorder="1" applyAlignment="1">
      <alignment horizontal="left" vertical="center" wrapText="1"/>
    </xf>
    <xf numFmtId="0" fontId="4" fillId="0" borderId="0" xfId="0" applyFont="1"/>
    <xf numFmtId="0" fontId="25" fillId="0" borderId="0" xfId="0" applyFont="1" applyAlignment="1">
      <alignment horizontal="center"/>
    </xf>
    <xf numFmtId="37" fontId="4" fillId="0" borderId="0" xfId="0" applyNumberFormat="1" applyFont="1"/>
    <xf numFmtId="0" fontId="25" fillId="0" borderId="0" xfId="0" applyFont="1"/>
    <xf numFmtId="49" fontId="4" fillId="0" borderId="0" xfId="0" applyNumberFormat="1" applyFont="1"/>
    <xf numFmtId="0" fontId="4" fillId="0" borderId="0" xfId="0" applyFont="1" applyAlignment="1">
      <alignment wrapText="1"/>
    </xf>
    <xf numFmtId="0" fontId="0" fillId="0" borderId="0" xfId="0" applyAlignment="1">
      <alignment horizontal="center"/>
    </xf>
    <xf numFmtId="0" fontId="38" fillId="0" borderId="0" xfId="61" quotePrefix="1" applyAlignment="1" applyProtection="1">
      <alignment horizontal="center"/>
      <protection locked="0"/>
    </xf>
    <xf numFmtId="0" fontId="3" fillId="0" borderId="33" xfId="0" applyFont="1" applyBorder="1" applyAlignment="1">
      <alignment vertical="center" wrapText="1"/>
    </xf>
    <xf numFmtId="0" fontId="31" fillId="0" borderId="33" xfId="0" applyFont="1" applyBorder="1" applyAlignment="1">
      <alignment horizontal="right" vertical="center" wrapText="1"/>
    </xf>
    <xf numFmtId="0" fontId="27" fillId="0" borderId="0" xfId="0" applyFont="1"/>
    <xf numFmtId="0" fontId="28" fillId="0" borderId="0" xfId="0" applyFont="1" applyAlignment="1">
      <alignment vertical="center" wrapText="1"/>
    </xf>
    <xf numFmtId="0" fontId="3" fillId="0" borderId="41" xfId="0" applyFont="1" applyBorder="1" applyAlignment="1">
      <alignment vertical="center" wrapText="1"/>
    </xf>
    <xf numFmtId="0" fontId="3" fillId="0" borderId="42" xfId="0" applyFont="1" applyBorder="1" applyAlignment="1">
      <alignment vertical="center" wrapText="1"/>
    </xf>
    <xf numFmtId="0" fontId="3" fillId="0" borderId="42" xfId="0" applyFont="1" applyBorder="1" applyAlignment="1">
      <alignment horizontal="left" vertical="center" wrapText="1"/>
    </xf>
    <xf numFmtId="0" fontId="31" fillId="27" borderId="50" xfId="0" applyFont="1" applyFill="1" applyBorder="1" applyAlignment="1">
      <alignment horizontal="left" vertical="center" wrapText="1"/>
    </xf>
    <xf numFmtId="0" fontId="31" fillId="0" borderId="43" xfId="0" applyFont="1" applyBorder="1" applyAlignment="1">
      <alignment horizontal="right" vertical="center" wrapText="1"/>
    </xf>
    <xf numFmtId="49" fontId="3" fillId="0" borderId="33" xfId="0" applyNumberFormat="1" applyFont="1" applyBorder="1" applyAlignment="1">
      <alignment wrapText="1"/>
    </xf>
    <xf numFmtId="0" fontId="31" fillId="0" borderId="5" xfId="0" applyFont="1" applyBorder="1" applyAlignment="1">
      <alignment horizontal="center" vertical="center" wrapText="1"/>
    </xf>
    <xf numFmtId="0" fontId="43" fillId="0" borderId="33" xfId="0" applyFont="1" applyBorder="1" applyAlignment="1" applyProtection="1">
      <alignment vertical="center" wrapText="1"/>
      <protection locked="0"/>
    </xf>
    <xf numFmtId="0" fontId="38" fillId="0" borderId="0" xfId="61" applyAlignment="1" applyProtection="1">
      <alignment horizontal="center"/>
      <protection locked="0"/>
    </xf>
    <xf numFmtId="168" fontId="28" fillId="28" borderId="43" xfId="59" applyNumberFormat="1" applyFont="1" applyFill="1" applyBorder="1" applyAlignment="1" applyProtection="1">
      <alignment vertical="center" wrapText="1"/>
    </xf>
    <xf numFmtId="0" fontId="28" fillId="0" borderId="0" xfId="0" applyFont="1" applyAlignment="1">
      <alignment horizontal="center" vertical="center" wrapText="1"/>
    </xf>
    <xf numFmtId="0" fontId="28" fillId="0" borderId="51" xfId="0" applyFont="1" applyBorder="1" applyAlignment="1">
      <alignment vertical="center" wrapText="1"/>
    </xf>
    <xf numFmtId="0" fontId="26" fillId="0" borderId="33" xfId="0" applyFont="1" applyBorder="1" applyAlignment="1">
      <alignment vertical="center" wrapText="1"/>
    </xf>
    <xf numFmtId="0" fontId="26" fillId="27" borderId="33" xfId="0" applyFont="1" applyFill="1" applyBorder="1" applyAlignment="1">
      <alignment vertical="center" wrapText="1"/>
    </xf>
    <xf numFmtId="0" fontId="28" fillId="0" borderId="53" xfId="0" applyFont="1" applyBorder="1" applyAlignment="1">
      <alignment vertical="center" wrapText="1"/>
    </xf>
    <xf numFmtId="0" fontId="26" fillId="0" borderId="34" xfId="0" applyFont="1" applyBorder="1" applyAlignment="1">
      <alignment vertical="center" wrapText="1"/>
    </xf>
    <xf numFmtId="0" fontId="26" fillId="0" borderId="52" xfId="0" applyFont="1" applyBorder="1" applyAlignment="1">
      <alignment vertical="center" wrapText="1"/>
    </xf>
    <xf numFmtId="9" fontId="26" fillId="0" borderId="0" xfId="59" applyFont="1" applyAlignment="1" applyProtection="1">
      <alignment horizontal="center"/>
    </xf>
    <xf numFmtId="0" fontId="26" fillId="0" borderId="0" xfId="0" applyFont="1" applyAlignment="1">
      <alignment vertical="center" wrapText="1"/>
    </xf>
    <xf numFmtId="0" fontId="26" fillId="0" borderId="0" xfId="0" applyFont="1" applyAlignment="1">
      <alignment horizontal="center" vertical="center" wrapText="1"/>
    </xf>
    <xf numFmtId="0" fontId="43" fillId="0" borderId="42" xfId="0" applyFont="1" applyBorder="1" applyAlignment="1" applyProtection="1">
      <alignment horizontal="left" vertical="center" wrapText="1"/>
      <protection locked="0"/>
    </xf>
    <xf numFmtId="0" fontId="43" fillId="0" borderId="33" xfId="0" applyFont="1" applyBorder="1" applyAlignment="1">
      <alignment vertical="center" wrapText="1"/>
    </xf>
    <xf numFmtId="0" fontId="28" fillId="0" borderId="33" xfId="0" applyFont="1" applyBorder="1" applyAlignment="1">
      <alignment vertical="center" wrapText="1"/>
    </xf>
    <xf numFmtId="0" fontId="52" fillId="2" borderId="32" xfId="0" applyFont="1" applyFill="1" applyBorder="1" applyAlignment="1">
      <alignment vertical="center" wrapText="1"/>
    </xf>
    <xf numFmtId="37" fontId="43" fillId="0" borderId="41" xfId="0" applyNumberFormat="1" applyFont="1" applyBorder="1" applyAlignment="1" applyProtection="1">
      <alignment vertical="center"/>
      <protection locked="0"/>
    </xf>
    <xf numFmtId="37" fontId="43" fillId="0" borderId="42" xfId="0" applyNumberFormat="1" applyFont="1" applyBorder="1" applyAlignment="1" applyProtection="1">
      <alignment vertical="center"/>
      <protection locked="0"/>
    </xf>
    <xf numFmtId="37" fontId="43" fillId="0" borderId="41" xfId="0" applyNumberFormat="1" applyFont="1" applyBorder="1" applyAlignment="1" applyProtection="1">
      <alignment vertical="center" wrapText="1"/>
      <protection locked="0"/>
    </xf>
    <xf numFmtId="37" fontId="43" fillId="0" borderId="42" xfId="0" applyNumberFormat="1" applyFont="1" applyBorder="1" applyAlignment="1" applyProtection="1">
      <alignment vertical="center" wrapText="1"/>
      <protection locked="0"/>
    </xf>
    <xf numFmtId="37" fontId="43" fillId="0" borderId="38" xfId="0" applyNumberFormat="1" applyFont="1" applyBorder="1" applyAlignment="1" applyProtection="1">
      <alignment horizontal="right"/>
      <protection locked="0"/>
    </xf>
    <xf numFmtId="37" fontId="43" fillId="0" borderId="39" xfId="0" applyNumberFormat="1" applyFont="1" applyBorder="1" applyAlignment="1" applyProtection="1">
      <alignment horizontal="right"/>
      <protection locked="0"/>
    </xf>
    <xf numFmtId="37" fontId="31" fillId="28" borderId="42" xfId="1" applyNumberFormat="1" applyFont="1" applyFill="1" applyBorder="1" applyAlignment="1" applyProtection="1">
      <alignment horizontal="right"/>
    </xf>
    <xf numFmtId="37" fontId="43" fillId="0" borderId="42" xfId="0" applyNumberFormat="1" applyFont="1" applyBorder="1" applyAlignment="1" applyProtection="1">
      <alignment horizontal="right"/>
      <protection locked="0"/>
    </xf>
    <xf numFmtId="37" fontId="43" fillId="0" borderId="41" xfId="1" applyNumberFormat="1" applyFont="1" applyBorder="1" applyProtection="1">
      <protection locked="0"/>
    </xf>
    <xf numFmtId="37" fontId="43" fillId="0" borderId="36" xfId="1" applyNumberFormat="1" applyFont="1" applyBorder="1" applyProtection="1">
      <protection locked="0"/>
    </xf>
    <xf numFmtId="37" fontId="43" fillId="29" borderId="35" xfId="0" applyNumberFormat="1" applyFont="1" applyFill="1" applyBorder="1" applyAlignment="1">
      <alignment vertical="center" wrapText="1"/>
    </xf>
    <xf numFmtId="37" fontId="43" fillId="29" borderId="42" xfId="0" applyNumberFormat="1" applyFont="1" applyFill="1" applyBorder="1" applyAlignment="1">
      <alignment vertical="center" wrapText="1"/>
    </xf>
    <xf numFmtId="37" fontId="43" fillId="0" borderId="35" xfId="0" applyNumberFormat="1" applyFont="1" applyBorder="1" applyAlignment="1" applyProtection="1">
      <alignment vertical="center" wrapText="1"/>
      <protection locked="0"/>
    </xf>
    <xf numFmtId="37" fontId="28" fillId="28" borderId="37" xfId="0" applyNumberFormat="1" applyFont="1" applyFill="1" applyBorder="1" applyAlignment="1">
      <alignment vertical="center" wrapText="1"/>
    </xf>
    <xf numFmtId="37" fontId="28" fillId="28" borderId="43" xfId="0" applyNumberFormat="1" applyFont="1" applyFill="1" applyBorder="1" applyAlignment="1">
      <alignment vertical="center" wrapText="1"/>
    </xf>
    <xf numFmtId="37" fontId="28" fillId="27" borderId="7" xfId="0" applyNumberFormat="1" applyFont="1" applyFill="1" applyBorder="1" applyAlignment="1">
      <alignment vertical="center" wrapText="1"/>
    </xf>
    <xf numFmtId="37" fontId="28" fillId="27" borderId="3" xfId="0" applyNumberFormat="1" applyFont="1" applyFill="1" applyBorder="1" applyAlignment="1">
      <alignment vertical="center" wrapText="1"/>
    </xf>
    <xf numFmtId="37" fontId="28" fillId="27" borderId="0" xfId="0" applyNumberFormat="1" applyFont="1" applyFill="1" applyAlignment="1">
      <alignment vertical="center" wrapText="1"/>
    </xf>
    <xf numFmtId="37" fontId="28" fillId="27" borderId="50" xfId="0" applyNumberFormat="1" applyFont="1" applyFill="1" applyBorder="1" applyAlignment="1">
      <alignment vertical="center" wrapText="1"/>
    </xf>
    <xf numFmtId="37" fontId="43" fillId="0" borderId="39" xfId="0" applyNumberFormat="1" applyFont="1" applyBorder="1" applyAlignment="1" applyProtection="1">
      <alignment vertical="center" wrapText="1"/>
      <protection locked="0"/>
    </xf>
    <xf numFmtId="37" fontId="28" fillId="0" borderId="49" xfId="0" applyNumberFormat="1" applyFont="1" applyBorder="1" applyAlignment="1">
      <alignment vertical="center" wrapText="1"/>
    </xf>
    <xf numFmtId="37" fontId="28" fillId="0" borderId="9" xfId="0" applyNumberFormat="1" applyFont="1" applyBorder="1" applyAlignment="1">
      <alignment vertical="center" wrapText="1"/>
    </xf>
    <xf numFmtId="37" fontId="26" fillId="28" borderId="42" xfId="0" applyNumberFormat="1" applyFont="1" applyFill="1" applyBorder="1" applyAlignment="1">
      <alignment vertical="center" wrapText="1"/>
    </xf>
    <xf numFmtId="37" fontId="26" fillId="28" borderId="39" xfId="0" applyNumberFormat="1" applyFont="1" applyFill="1" applyBorder="1" applyAlignment="1">
      <alignment vertical="center" wrapText="1"/>
    </xf>
    <xf numFmtId="37" fontId="26" fillId="0" borderId="42" xfId="0" applyNumberFormat="1" applyFont="1" applyBorder="1" applyAlignment="1">
      <alignment vertical="center" wrapText="1"/>
    </xf>
    <xf numFmtId="37" fontId="26" fillId="0" borderId="39" xfId="0" applyNumberFormat="1" applyFont="1" applyBorder="1" applyAlignment="1">
      <alignment vertical="center" wrapText="1"/>
    </xf>
    <xf numFmtId="37" fontId="28" fillId="28" borderId="42" xfId="0" applyNumberFormat="1" applyFont="1" applyFill="1" applyBorder="1" applyAlignment="1">
      <alignment vertical="center" wrapText="1"/>
    </xf>
    <xf numFmtId="37" fontId="28" fillId="28" borderId="39" xfId="0" applyNumberFormat="1" applyFont="1" applyFill="1" applyBorder="1" applyAlignment="1">
      <alignment vertical="center" wrapText="1"/>
    </xf>
    <xf numFmtId="37" fontId="26" fillId="27" borderId="42" xfId="0" applyNumberFormat="1" applyFont="1" applyFill="1" applyBorder="1" applyAlignment="1">
      <alignment vertical="center" wrapText="1"/>
    </xf>
    <xf numFmtId="37" fontId="26" fillId="27" borderId="39" xfId="0" applyNumberFormat="1" applyFont="1" applyFill="1" applyBorder="1" applyAlignment="1">
      <alignment vertical="center" wrapText="1"/>
    </xf>
    <xf numFmtId="37" fontId="26" fillId="0" borderId="44" xfId="0" applyNumberFormat="1" applyFont="1" applyBorder="1" applyAlignment="1">
      <alignment vertical="center" wrapText="1"/>
    </xf>
    <xf numFmtId="37" fontId="26" fillId="0" borderId="46" xfId="0" applyNumberFormat="1" applyFont="1" applyBorder="1" applyAlignment="1">
      <alignment vertical="center" wrapText="1"/>
    </xf>
    <xf numFmtId="37" fontId="26" fillId="2" borderId="41" xfId="0" applyNumberFormat="1" applyFont="1" applyFill="1" applyBorder="1" applyAlignment="1">
      <alignment vertical="center" wrapText="1"/>
    </xf>
    <xf numFmtId="37" fontId="26" fillId="2" borderId="38" xfId="0" applyNumberFormat="1" applyFont="1" applyFill="1" applyBorder="1" applyAlignment="1">
      <alignment vertical="center" wrapText="1"/>
    </xf>
    <xf numFmtId="37" fontId="43" fillId="0" borderId="43" xfId="0" applyNumberFormat="1" applyFont="1" applyBorder="1" applyAlignment="1" applyProtection="1">
      <alignment vertical="center" wrapText="1"/>
      <protection locked="0"/>
    </xf>
    <xf numFmtId="37" fontId="43" fillId="0" borderId="40" xfId="0" applyNumberFormat="1" applyFont="1" applyBorder="1" applyAlignment="1" applyProtection="1">
      <alignment vertical="center" wrapText="1"/>
      <protection locked="0"/>
    </xf>
    <xf numFmtId="37" fontId="50" fillId="0" borderId="43" xfId="0" applyNumberFormat="1" applyFont="1" applyBorder="1" applyAlignment="1" applyProtection="1">
      <alignment vertical="center" wrapText="1"/>
      <protection locked="0"/>
    </xf>
    <xf numFmtId="37" fontId="50" fillId="0" borderId="40" xfId="0" applyNumberFormat="1" applyFont="1" applyBorder="1" applyAlignment="1" applyProtection="1">
      <alignment vertical="center" wrapText="1"/>
      <protection locked="0"/>
    </xf>
    <xf numFmtId="37" fontId="3" fillId="28" borderId="50" xfId="0" applyNumberFormat="1" applyFont="1" applyFill="1" applyBorder="1" applyAlignment="1">
      <alignment vertical="center" wrapText="1"/>
    </xf>
    <xf numFmtId="0" fontId="0" fillId="0" borderId="0" xfId="0" applyAlignment="1" applyProtection="1">
      <alignment horizontal="center"/>
      <protection locked="0"/>
    </xf>
    <xf numFmtId="37" fontId="50" fillId="0" borderId="42" xfId="0" applyNumberFormat="1" applyFont="1" applyBorder="1" applyAlignment="1" applyProtection="1">
      <alignment vertical="center" wrapText="1"/>
      <protection locked="0"/>
    </xf>
    <xf numFmtId="37" fontId="50" fillId="0" borderId="39" xfId="0" applyNumberFormat="1" applyFont="1" applyBorder="1" applyAlignment="1" applyProtection="1">
      <alignment vertical="center" wrapText="1"/>
      <protection locked="0"/>
    </xf>
    <xf numFmtId="0" fontId="54" fillId="0" borderId="0" xfId="0" applyFont="1" applyAlignment="1" applyProtection="1">
      <alignment horizontal="center"/>
      <protection locked="0"/>
    </xf>
    <xf numFmtId="0" fontId="53" fillId="0" borderId="0" xfId="61" quotePrefix="1" applyFont="1" applyAlignment="1" applyProtection="1">
      <alignment horizontal="center"/>
      <protection locked="0"/>
    </xf>
    <xf numFmtId="0" fontId="55" fillId="0" borderId="0" xfId="0" applyFont="1" applyAlignment="1" applyProtection="1">
      <alignment horizontal="center"/>
      <protection locked="0"/>
    </xf>
    <xf numFmtId="0" fontId="53" fillId="0" borderId="0" xfId="61" quotePrefix="1" applyFont="1" applyFill="1" applyBorder="1" applyAlignment="1" applyProtection="1">
      <alignment horizontal="center"/>
      <protection locked="0"/>
    </xf>
    <xf numFmtId="37" fontId="43" fillId="0" borderId="54" xfId="1" applyNumberFormat="1" applyFont="1" applyBorder="1" applyProtection="1">
      <protection locked="0"/>
    </xf>
    <xf numFmtId="37" fontId="43" fillId="0" borderId="56" xfId="1" applyNumberFormat="1" applyFont="1" applyBorder="1" applyProtection="1">
      <protection locked="0"/>
    </xf>
    <xf numFmtId="37" fontId="43" fillId="0" borderId="59" xfId="1" applyNumberFormat="1" applyFont="1" applyBorder="1" applyProtection="1">
      <protection locked="0"/>
    </xf>
    <xf numFmtId="37" fontId="43" fillId="0" borderId="60" xfId="1" applyNumberFormat="1" applyFont="1" applyBorder="1" applyProtection="1">
      <protection locked="0"/>
    </xf>
    <xf numFmtId="37" fontId="43" fillId="0" borderId="30" xfId="1" applyNumberFormat="1" applyFont="1" applyBorder="1" applyProtection="1">
      <protection locked="0"/>
    </xf>
    <xf numFmtId="37" fontId="43" fillId="29" borderId="48" xfId="0" applyNumberFormat="1" applyFont="1" applyFill="1" applyBorder="1" applyAlignment="1">
      <alignment vertical="center" wrapText="1"/>
    </xf>
    <xf numFmtId="37" fontId="43" fillId="29" borderId="47" xfId="0" applyNumberFormat="1" applyFont="1" applyFill="1" applyBorder="1" applyAlignment="1">
      <alignment vertical="center" wrapText="1"/>
    </xf>
    <xf numFmtId="0" fontId="28" fillId="0" borderId="0" xfId="0" applyFont="1" applyAlignment="1">
      <alignment horizontal="left"/>
    </xf>
    <xf numFmtId="170" fontId="57" fillId="0" borderId="1" xfId="0" applyNumberFormat="1" applyFont="1" applyBorder="1" applyAlignment="1">
      <alignment horizontal="center" vertical="center" wrapText="1"/>
    </xf>
    <xf numFmtId="170" fontId="56" fillId="0" borderId="1" xfId="0" applyNumberFormat="1" applyFont="1" applyBorder="1" applyAlignment="1">
      <alignment horizontal="center" vertical="top" wrapText="1"/>
    </xf>
    <xf numFmtId="170" fontId="57" fillId="0" borderId="49" xfId="0" applyNumberFormat="1" applyFont="1" applyBorder="1" applyAlignment="1">
      <alignment horizontal="center" vertical="center" wrapText="1"/>
    </xf>
    <xf numFmtId="0" fontId="26" fillId="0" borderId="33" xfId="0" applyFont="1" applyBorder="1" applyAlignment="1">
      <alignment horizontal="center" vertical="center" wrapText="1"/>
    </xf>
    <xf numFmtId="0" fontId="28" fillId="0" borderId="33" xfId="0" applyFont="1" applyBorder="1" applyAlignment="1">
      <alignment horizontal="center" vertical="center" wrapText="1"/>
    </xf>
    <xf numFmtId="37" fontId="28" fillId="28" borderId="1" xfId="0" applyNumberFormat="1" applyFont="1" applyFill="1" applyBorder="1" applyAlignment="1">
      <alignment vertical="center" wrapText="1"/>
    </xf>
    <xf numFmtId="37" fontId="28" fillId="28" borderId="2" xfId="0" applyNumberFormat="1" applyFont="1" applyFill="1" applyBorder="1" applyAlignment="1">
      <alignment vertical="center" wrapText="1"/>
    </xf>
    <xf numFmtId="170" fontId="59" fillId="0" borderId="50" xfId="0" applyNumberFormat="1" applyFont="1" applyBorder="1" applyAlignment="1">
      <alignment horizontal="center" vertical="center" wrapText="1"/>
    </xf>
    <xf numFmtId="170" fontId="59" fillId="0" borderId="49" xfId="0" applyNumberFormat="1" applyFont="1" applyBorder="1" applyAlignment="1">
      <alignment horizontal="center" vertical="center" wrapText="1"/>
    </xf>
    <xf numFmtId="170" fontId="59" fillId="0" borderId="1" xfId="0" applyNumberFormat="1" applyFont="1" applyBorder="1" applyAlignment="1">
      <alignment horizontal="center" vertical="center" wrapText="1"/>
    </xf>
    <xf numFmtId="0" fontId="26" fillId="0" borderId="0" xfId="0" quotePrefix="1" applyFont="1"/>
    <xf numFmtId="37" fontId="31" fillId="32" borderId="42" xfId="1" applyNumberFormat="1" applyFont="1" applyFill="1" applyBorder="1" applyAlignment="1" applyProtection="1">
      <alignment horizontal="right"/>
    </xf>
    <xf numFmtId="37" fontId="43" fillId="0" borderId="41" xfId="0" applyNumberFormat="1" applyFont="1" applyBorder="1" applyAlignment="1" applyProtection="1">
      <alignment horizontal="right"/>
      <protection locked="0"/>
    </xf>
    <xf numFmtId="37" fontId="31" fillId="32" borderId="47" xfId="1" applyNumberFormat="1" applyFont="1" applyFill="1" applyBorder="1" applyAlignment="1" applyProtection="1">
      <alignment horizontal="right"/>
    </xf>
    <xf numFmtId="37" fontId="31" fillId="28" borderId="47" xfId="1" applyNumberFormat="1" applyFont="1" applyFill="1" applyBorder="1" applyAlignment="1" applyProtection="1">
      <alignment horizontal="right"/>
    </xf>
    <xf numFmtId="37" fontId="43" fillId="0" borderId="30" xfId="0" applyNumberFormat="1" applyFont="1" applyBorder="1" applyAlignment="1" applyProtection="1">
      <alignment horizontal="right"/>
      <protection locked="0"/>
    </xf>
    <xf numFmtId="37" fontId="43" fillId="0" borderId="31" xfId="0" applyNumberFormat="1" applyFont="1" applyBorder="1" applyAlignment="1" applyProtection="1">
      <alignment horizontal="right"/>
      <protection locked="0"/>
    </xf>
    <xf numFmtId="37" fontId="43" fillId="0" borderId="58" xfId="1" applyNumberFormat="1" applyFont="1" applyBorder="1" applyProtection="1">
      <protection locked="0"/>
    </xf>
    <xf numFmtId="9" fontId="43" fillId="0" borderId="1" xfId="59" applyFont="1" applyBorder="1" applyAlignment="1" applyProtection="1">
      <alignment horizontal="right"/>
      <protection locked="0"/>
    </xf>
    <xf numFmtId="0" fontId="65" fillId="33" borderId="1" xfId="0" applyFont="1" applyFill="1" applyBorder="1" applyAlignment="1">
      <alignment horizontal="center" vertical="center"/>
    </xf>
    <xf numFmtId="0" fontId="65" fillId="33" borderId="2" xfId="0" applyFont="1" applyFill="1" applyBorder="1" applyAlignment="1">
      <alignment horizontal="center" vertical="center" wrapText="1"/>
    </xf>
    <xf numFmtId="0" fontId="66" fillId="0" borderId="3" xfId="0" applyFont="1" applyBorder="1" applyAlignment="1">
      <alignment vertical="center" wrapText="1"/>
    </xf>
    <xf numFmtId="0" fontId="66" fillId="0" borderId="4" xfId="0" applyFont="1" applyBorder="1" applyAlignment="1">
      <alignment vertical="center" wrapText="1"/>
    </xf>
    <xf numFmtId="0" fontId="66" fillId="0" borderId="4" xfId="0" applyFont="1" applyBorder="1" applyAlignment="1">
      <alignment horizontal="center" vertical="center" wrapText="1"/>
    </xf>
    <xf numFmtId="0" fontId="65" fillId="0" borderId="3" xfId="0" applyFont="1" applyBorder="1" applyAlignment="1">
      <alignment vertical="center" wrapText="1"/>
    </xf>
    <xf numFmtId="0" fontId="66" fillId="0" borderId="50" xfId="0" applyFont="1" applyBorder="1" applyAlignment="1">
      <alignment vertical="center" wrapText="1"/>
    </xf>
    <xf numFmtId="0" fontId="65" fillId="33" borderId="49" xfId="0" applyFont="1" applyFill="1" applyBorder="1" applyAlignment="1">
      <alignment horizontal="center" vertical="center"/>
    </xf>
    <xf numFmtId="0" fontId="65" fillId="0" borderId="49" xfId="0" applyFont="1" applyBorder="1" applyAlignment="1">
      <alignment vertical="center" wrapText="1"/>
    </xf>
    <xf numFmtId="0" fontId="66" fillId="0" borderId="4" xfId="0" applyFont="1" applyBorder="1" applyAlignment="1">
      <alignment horizontal="left" vertical="center" wrapText="1"/>
    </xf>
    <xf numFmtId="37" fontId="43" fillId="0" borderId="67" xfId="0" applyNumberFormat="1" applyFont="1" applyBorder="1" applyAlignment="1" applyProtection="1">
      <alignment vertical="center" wrapText="1"/>
      <protection locked="0"/>
    </xf>
    <xf numFmtId="170" fontId="58" fillId="0" borderId="1" xfId="0" applyNumberFormat="1" applyFont="1" applyBorder="1" applyAlignment="1">
      <alignment horizontal="center" vertical="top" wrapText="1"/>
    </xf>
    <xf numFmtId="0" fontId="55" fillId="0" borderId="0" xfId="0" applyFont="1" applyProtection="1">
      <protection locked="0"/>
    </xf>
    <xf numFmtId="0" fontId="53" fillId="0" borderId="0" xfId="61" quotePrefix="1" applyFont="1" applyProtection="1">
      <protection locked="0"/>
    </xf>
    <xf numFmtId="0" fontId="53" fillId="0" borderId="0" xfId="61" applyFont="1" applyAlignment="1" applyProtection="1">
      <alignment horizontal="center"/>
      <protection locked="0"/>
    </xf>
    <xf numFmtId="0" fontId="53" fillId="0" borderId="0" xfId="61" quotePrefix="1" applyFont="1" applyAlignment="1" applyProtection="1">
      <alignment horizontal="center" wrapText="1"/>
      <protection locked="0"/>
    </xf>
    <xf numFmtId="0" fontId="71" fillId="0" borderId="0" xfId="61" quotePrefix="1" applyFont="1" applyAlignment="1" applyProtection="1">
      <alignment horizontal="center"/>
      <protection locked="0"/>
    </xf>
    <xf numFmtId="0" fontId="65" fillId="0" borderId="50" xfId="0" applyFont="1" applyBorder="1" applyAlignment="1">
      <alignment vertical="center" wrapText="1"/>
    </xf>
    <xf numFmtId="170" fontId="3" fillId="4" borderId="0" xfId="0" applyNumberFormat="1" applyFont="1" applyFill="1" applyAlignment="1">
      <alignment horizontal="right"/>
    </xf>
    <xf numFmtId="0" fontId="3" fillId="4" borderId="0" xfId="0" applyFont="1" applyFill="1" applyAlignment="1">
      <alignment horizontal="left"/>
    </xf>
    <xf numFmtId="0" fontId="53" fillId="0" borderId="0" xfId="61" quotePrefix="1" applyFont="1" applyAlignment="1" applyProtection="1">
      <alignment horizontal="left"/>
      <protection locked="0"/>
    </xf>
    <xf numFmtId="0" fontId="31" fillId="0" borderId="3" xfId="0" applyFont="1" applyBorder="1" applyAlignment="1">
      <alignment horizontal="left" vertical="center" wrapText="1"/>
    </xf>
    <xf numFmtId="3" fontId="28" fillId="28" borderId="3" xfId="0" applyNumberFormat="1" applyFont="1" applyFill="1" applyBorder="1" applyAlignment="1">
      <alignment vertical="center"/>
    </xf>
    <xf numFmtId="0" fontId="45" fillId="0" borderId="0" xfId="0" applyFont="1" applyAlignment="1">
      <alignment horizontal="center"/>
    </xf>
    <xf numFmtId="171" fontId="61" fillId="0" borderId="0" xfId="0" applyNumberFormat="1" applyFont="1"/>
    <xf numFmtId="0" fontId="55" fillId="0" borderId="0" xfId="0" applyFont="1" applyAlignment="1">
      <alignment horizontal="center"/>
    </xf>
    <xf numFmtId="0" fontId="70" fillId="0" borderId="42" xfId="0" applyFont="1" applyBorder="1" applyAlignment="1">
      <alignment vertical="center" wrapText="1"/>
    </xf>
    <xf numFmtId="37" fontId="43" fillId="32" borderId="42" xfId="0" applyNumberFormat="1" applyFont="1" applyFill="1" applyBorder="1" applyAlignment="1">
      <alignment vertical="center"/>
    </xf>
    <xf numFmtId="37" fontId="28" fillId="28" borderId="42" xfId="0" applyNumberFormat="1" applyFont="1" applyFill="1" applyBorder="1" applyAlignment="1">
      <alignment vertical="center"/>
    </xf>
    <xf numFmtId="0" fontId="31" fillId="0" borderId="42" xfId="0" applyFont="1" applyBorder="1" applyAlignment="1">
      <alignment horizontal="left" vertical="center" wrapText="1"/>
    </xf>
    <xf numFmtId="0" fontId="35" fillId="0" borderId="42" xfId="0" applyFont="1" applyBorder="1" applyAlignment="1">
      <alignment vertical="center" wrapText="1"/>
    </xf>
    <xf numFmtId="0" fontId="31" fillId="0" borderId="0" xfId="0" applyFont="1" applyAlignment="1">
      <alignment vertical="center" wrapText="1"/>
    </xf>
    <xf numFmtId="0" fontId="56" fillId="0" borderId="1" xfId="0" applyFont="1" applyBorder="1" applyAlignment="1">
      <alignment horizontal="center" vertical="top" wrapText="1"/>
    </xf>
    <xf numFmtId="0" fontId="56" fillId="0" borderId="2" xfId="0" applyFont="1" applyBorder="1" applyAlignment="1">
      <alignment horizontal="center" vertical="top" wrapText="1"/>
    </xf>
    <xf numFmtId="37" fontId="28" fillId="28" borderId="43" xfId="0" applyNumberFormat="1" applyFont="1" applyFill="1" applyBorder="1" applyAlignment="1">
      <alignment vertical="center"/>
    </xf>
    <xf numFmtId="0" fontId="3" fillId="0" borderId="42" xfId="0" applyFont="1" applyBorder="1" applyAlignment="1" applyProtection="1">
      <alignment vertical="center" wrapText="1"/>
      <protection locked="0"/>
    </xf>
    <xf numFmtId="17" fontId="27" fillId="0" borderId="0" xfId="0" applyNumberFormat="1" applyFont="1"/>
    <xf numFmtId="0" fontId="31" fillId="0" borderId="0" xfId="0" applyFont="1" applyAlignment="1">
      <alignment horizontal="center" vertical="center" wrapText="1"/>
    </xf>
    <xf numFmtId="0" fontId="3" fillId="0" borderId="32" xfId="0" applyFont="1" applyBorder="1" applyAlignment="1">
      <alignment horizontal="left" vertical="center" wrapText="1"/>
    </xf>
    <xf numFmtId="0" fontId="35" fillId="0" borderId="33" xfId="0" applyFont="1" applyBorder="1" applyAlignment="1">
      <alignment vertical="center" wrapText="1"/>
    </xf>
    <xf numFmtId="37" fontId="43" fillId="32" borderId="42" xfId="0" applyNumberFormat="1" applyFont="1" applyFill="1" applyBorder="1" applyAlignment="1">
      <alignment vertical="center" wrapText="1"/>
    </xf>
    <xf numFmtId="0" fontId="31" fillId="0" borderId="33" xfId="0" applyFont="1" applyBorder="1" applyAlignment="1">
      <alignment horizontal="left" vertical="center" wrapText="1"/>
    </xf>
    <xf numFmtId="0" fontId="31" fillId="0" borderId="33" xfId="0" applyFont="1" applyBorder="1" applyAlignment="1">
      <alignment vertical="center" wrapText="1"/>
    </xf>
    <xf numFmtId="37" fontId="32" fillId="0" borderId="42" xfId="0" applyNumberFormat="1" applyFont="1" applyBorder="1" applyAlignment="1">
      <alignment vertical="center" wrapText="1"/>
    </xf>
    <xf numFmtId="37" fontId="32" fillId="0" borderId="39" xfId="0" applyNumberFormat="1" applyFont="1" applyBorder="1" applyAlignment="1">
      <alignment vertical="center" wrapText="1"/>
    </xf>
    <xf numFmtId="37" fontId="46" fillId="0" borderId="42" xfId="0" applyNumberFormat="1" applyFont="1" applyBorder="1" applyAlignment="1">
      <alignment vertical="center" wrapText="1"/>
    </xf>
    <xf numFmtId="37" fontId="46" fillId="0" borderId="39" xfId="0" applyNumberFormat="1" applyFont="1" applyBorder="1" applyAlignment="1">
      <alignment vertical="center" wrapText="1"/>
    </xf>
    <xf numFmtId="0" fontId="31" fillId="0" borderId="3" xfId="0" applyFont="1" applyBorder="1" applyAlignment="1">
      <alignment vertical="center" wrapText="1"/>
    </xf>
    <xf numFmtId="0" fontId="31" fillId="0" borderId="53" xfId="0" applyFont="1" applyBorder="1" applyAlignment="1">
      <alignment vertical="center" wrapText="1"/>
    </xf>
    <xf numFmtId="37" fontId="43" fillId="0" borderId="42" xfId="0" applyNumberFormat="1" applyFont="1" applyBorder="1" applyAlignment="1">
      <alignment vertical="center" wrapText="1"/>
    </xf>
    <xf numFmtId="0" fontId="31" fillId="0" borderId="34" xfId="0" applyFont="1" applyBorder="1" applyAlignment="1">
      <alignment vertical="center" wrapText="1"/>
    </xf>
    <xf numFmtId="0" fontId="3" fillId="0" borderId="33" xfId="0" applyFont="1" applyBorder="1" applyAlignment="1" applyProtection="1">
      <alignment vertical="center" wrapText="1"/>
      <protection locked="0"/>
    </xf>
    <xf numFmtId="169" fontId="27" fillId="0" borderId="0" xfId="0" applyNumberFormat="1" applyFont="1"/>
    <xf numFmtId="170" fontId="58" fillId="0" borderId="5" xfId="0" applyNumberFormat="1" applyFont="1" applyBorder="1" applyAlignment="1">
      <alignment horizontal="center" vertical="top" wrapText="1"/>
    </xf>
    <xf numFmtId="170" fontId="59" fillId="0" borderId="3" xfId="0" applyNumberFormat="1" applyFont="1" applyBorder="1" applyAlignment="1">
      <alignment horizontal="center" vertical="center" wrapText="1"/>
    </xf>
    <xf numFmtId="170" fontId="59" fillId="0" borderId="4" xfId="0" applyNumberFormat="1" applyFont="1" applyBorder="1" applyAlignment="1">
      <alignment horizontal="center" vertical="center" wrapText="1"/>
    </xf>
    <xf numFmtId="0" fontId="26" fillId="0" borderId="41" xfId="0" applyFont="1" applyBorder="1" applyAlignment="1">
      <alignment wrapText="1"/>
    </xf>
    <xf numFmtId="0" fontId="26" fillId="0" borderId="42" xfId="0" applyFont="1" applyBorder="1" applyAlignment="1">
      <alignment wrapText="1"/>
    </xf>
    <xf numFmtId="0" fontId="28" fillId="0" borderId="33" xfId="0" applyFont="1" applyBorder="1" applyAlignment="1">
      <alignment wrapText="1"/>
    </xf>
    <xf numFmtId="0" fontId="26" fillId="0" borderId="33" xfId="0" applyFont="1" applyBorder="1" applyAlignment="1">
      <alignment wrapText="1"/>
    </xf>
    <xf numFmtId="37" fontId="43" fillId="0" borderId="42" xfId="0" applyNumberFormat="1" applyFont="1" applyBorder="1" applyAlignment="1">
      <alignment horizontal="right"/>
    </xf>
    <xf numFmtId="0" fontId="26" fillId="0" borderId="33" xfId="0" applyFont="1" applyBorder="1" applyAlignment="1">
      <alignment horizontal="left" wrapText="1"/>
    </xf>
    <xf numFmtId="0" fontId="28" fillId="0" borderId="34" xfId="0" applyFont="1" applyBorder="1" applyAlignment="1">
      <alignment wrapText="1"/>
    </xf>
    <xf numFmtId="37" fontId="28" fillId="28" borderId="43" xfId="0" applyNumberFormat="1" applyFont="1" applyFill="1" applyBorder="1"/>
    <xf numFmtId="0" fontId="26" fillId="0" borderId="62" xfId="0" applyFont="1" applyBorder="1" applyAlignment="1">
      <alignment wrapText="1"/>
    </xf>
    <xf numFmtId="0" fontId="26" fillId="0" borderId="33" xfId="0" applyFont="1" applyBorder="1" applyAlignment="1" applyProtection="1">
      <alignment wrapText="1"/>
      <protection locked="0"/>
    </xf>
    <xf numFmtId="0" fontId="0" fillId="0" borderId="0" xfId="0" applyProtection="1">
      <protection locked="0"/>
    </xf>
    <xf numFmtId="170" fontId="56" fillId="0" borderId="6" xfId="0" applyNumberFormat="1" applyFont="1" applyBorder="1" applyAlignment="1">
      <alignment horizontal="center" vertical="top" wrapText="1"/>
    </xf>
    <xf numFmtId="170" fontId="57" fillId="0" borderId="2" xfId="0" applyNumberFormat="1" applyFont="1" applyBorder="1" applyAlignment="1">
      <alignment horizontal="center" vertical="center" wrapText="1"/>
    </xf>
    <xf numFmtId="0" fontId="33" fillId="0" borderId="33" xfId="0" applyFont="1" applyBorder="1" applyAlignment="1">
      <alignment wrapText="1"/>
    </xf>
    <xf numFmtId="0" fontId="26" fillId="0" borderId="0" xfId="0" applyFont="1" applyAlignment="1" applyProtection="1">
      <alignment horizontal="center"/>
      <protection locked="0"/>
    </xf>
    <xf numFmtId="37" fontId="31" fillId="28" borderId="42" xfId="0" applyNumberFormat="1" applyFont="1" applyFill="1" applyBorder="1" applyAlignment="1">
      <alignment horizontal="right"/>
    </xf>
    <xf numFmtId="0" fontId="28" fillId="0" borderId="42" xfId="0" applyFont="1" applyBorder="1" applyAlignment="1">
      <alignment wrapText="1"/>
    </xf>
    <xf numFmtId="37" fontId="31" fillId="28" borderId="43" xfId="0" applyNumberFormat="1" applyFont="1" applyFill="1" applyBorder="1"/>
    <xf numFmtId="37" fontId="48" fillId="0" borderId="43" xfId="0" applyNumberFormat="1" applyFont="1" applyBorder="1" applyProtection="1">
      <protection locked="0"/>
    </xf>
    <xf numFmtId="37" fontId="48" fillId="0" borderId="42" xfId="1" applyNumberFormat="1" applyFont="1" applyFill="1" applyBorder="1" applyAlignment="1" applyProtection="1">
      <alignment horizontal="right"/>
      <protection locked="0"/>
    </xf>
    <xf numFmtId="170" fontId="56" fillId="0" borderId="6" xfId="0" applyNumberFormat="1" applyFont="1" applyBorder="1" applyAlignment="1">
      <alignment horizontal="center" vertical="center" wrapText="1"/>
    </xf>
    <xf numFmtId="170" fontId="56" fillId="0" borderId="2" xfId="0" applyNumberFormat="1" applyFont="1" applyBorder="1" applyAlignment="1">
      <alignment horizontal="center" vertical="center" wrapText="1"/>
    </xf>
    <xf numFmtId="0" fontId="33" fillId="0" borderId="42" xfId="0" applyFont="1" applyBorder="1" applyAlignment="1">
      <alignment wrapText="1"/>
    </xf>
    <xf numFmtId="0" fontId="52" fillId="0" borderId="33" xfId="0" applyFont="1" applyBorder="1" applyAlignment="1">
      <alignment wrapText="1"/>
    </xf>
    <xf numFmtId="37" fontId="31" fillId="28" borderId="43" xfId="0" applyNumberFormat="1" applyFont="1" applyFill="1" applyBorder="1" applyAlignment="1">
      <alignment horizontal="right"/>
    </xf>
    <xf numFmtId="0" fontId="26" fillId="0" borderId="42" xfId="0" applyFont="1" applyBorder="1" applyAlignment="1" applyProtection="1">
      <alignment wrapText="1"/>
      <protection locked="0"/>
    </xf>
    <xf numFmtId="37" fontId="31" fillId="28" borderId="41" xfId="0" applyNumberFormat="1" applyFont="1" applyFill="1" applyBorder="1" applyAlignment="1">
      <alignment horizontal="right"/>
    </xf>
    <xf numFmtId="0" fontId="26" fillId="0" borderId="61" xfId="0" applyFont="1" applyBorder="1" applyAlignment="1">
      <alignment wrapText="1"/>
    </xf>
    <xf numFmtId="0" fontId="28" fillId="0" borderId="53" xfId="0" applyFont="1" applyBorder="1" applyAlignment="1">
      <alignment wrapText="1"/>
    </xf>
    <xf numFmtId="0" fontId="64" fillId="0" borderId="0" xfId="0" applyFont="1"/>
    <xf numFmtId="3" fontId="40" fillId="0" borderId="1" xfId="69" quotePrefix="1" applyNumberFormat="1" applyFont="1" applyBorder="1" applyAlignment="1">
      <alignment horizontal="center" vertical="top" wrapText="1"/>
    </xf>
    <xf numFmtId="37" fontId="43" fillId="0" borderId="47" xfId="1" applyNumberFormat="1" applyFont="1" applyFill="1" applyBorder="1" applyAlignment="1" applyProtection="1">
      <alignment horizontal="right"/>
      <protection locked="0"/>
    </xf>
    <xf numFmtId="0" fontId="30" fillId="0" borderId="1" xfId="0" applyFont="1" applyBorder="1" applyAlignment="1">
      <alignment horizontal="center" vertical="top" wrapText="1"/>
    </xf>
    <xf numFmtId="0" fontId="30" fillId="0" borderId="8" xfId="0" applyFont="1" applyBorder="1" applyAlignment="1">
      <alignment horizontal="center" vertical="top" wrapText="1"/>
    </xf>
    <xf numFmtId="0" fontId="30" fillId="0" borderId="2" xfId="0" applyFont="1" applyBorder="1" applyAlignment="1">
      <alignment horizontal="center" vertical="top" wrapText="1"/>
    </xf>
    <xf numFmtId="37" fontId="28" fillId="28" borderId="38" xfId="1" applyNumberFormat="1" applyFont="1" applyFill="1" applyBorder="1" applyProtection="1"/>
    <xf numFmtId="37" fontId="28" fillId="28" borderId="39" xfId="1" applyNumberFormat="1" applyFont="1" applyFill="1" applyBorder="1" applyProtection="1"/>
    <xf numFmtId="0" fontId="26" fillId="0" borderId="1" xfId="0" applyFont="1" applyBorder="1"/>
    <xf numFmtId="37" fontId="28" fillId="30" borderId="31" xfId="1" applyNumberFormat="1" applyFont="1" applyFill="1" applyBorder="1" applyProtection="1"/>
    <xf numFmtId="0" fontId="26" fillId="0" borderId="41" xfId="0" applyFont="1" applyBorder="1"/>
    <xf numFmtId="37" fontId="28" fillId="30" borderId="55" xfId="1" applyNumberFormat="1" applyFont="1" applyFill="1" applyBorder="1" applyProtection="1"/>
    <xf numFmtId="0" fontId="26" fillId="0" borderId="43" xfId="0" applyFont="1" applyBorder="1"/>
    <xf numFmtId="37" fontId="28" fillId="30" borderId="57" xfId="1" applyNumberFormat="1" applyFont="1" applyFill="1" applyBorder="1" applyProtection="1"/>
    <xf numFmtId="37" fontId="43" fillId="0" borderId="68" xfId="0" applyNumberFormat="1" applyFont="1" applyBorder="1" applyAlignment="1">
      <alignment horizontal="right"/>
    </xf>
    <xf numFmtId="37" fontId="48" fillId="0" borderId="0" xfId="0" applyNumberFormat="1" applyFont="1" applyAlignment="1">
      <alignment horizontal="right"/>
    </xf>
    <xf numFmtId="0" fontId="35" fillId="0" borderId="41" xfId="0" applyFont="1" applyBorder="1" applyAlignment="1">
      <alignment vertical="center" wrapText="1"/>
    </xf>
    <xf numFmtId="37" fontId="43" fillId="32" borderId="41" xfId="0" applyNumberFormat="1" applyFont="1" applyFill="1" applyBorder="1" applyAlignment="1">
      <alignment vertical="center"/>
    </xf>
    <xf numFmtId="0" fontId="31" fillId="0" borderId="42" xfId="0" applyFont="1" applyBorder="1" applyAlignment="1">
      <alignment vertical="center" wrapText="1"/>
    </xf>
    <xf numFmtId="0" fontId="35" fillId="0" borderId="42" xfId="0" applyFont="1" applyBorder="1" applyAlignment="1">
      <alignment horizontal="left" vertical="center" wrapText="1"/>
    </xf>
    <xf numFmtId="0" fontId="3" fillId="0" borderId="42" xfId="0" applyFont="1" applyBorder="1" applyAlignment="1" applyProtection="1">
      <alignment horizontal="left" vertical="center" wrapText="1"/>
      <protection locked="0"/>
    </xf>
    <xf numFmtId="49" fontId="40" fillId="0" borderId="1" xfId="72" quotePrefix="1" applyNumberFormat="1" applyFont="1" applyBorder="1" applyAlignment="1">
      <alignment horizontal="center" vertical="center" wrapText="1"/>
    </xf>
    <xf numFmtId="49" fontId="40" fillId="0" borderId="1" xfId="72" applyNumberFormat="1" applyFont="1" applyBorder="1" applyAlignment="1">
      <alignment horizontal="center" vertical="center" wrapText="1"/>
    </xf>
    <xf numFmtId="49" fontId="40" fillId="0" borderId="1" xfId="72" applyNumberFormat="1" applyFont="1" applyBorder="1" applyAlignment="1">
      <alignment horizontal="center" vertical="center"/>
    </xf>
    <xf numFmtId="0" fontId="26" fillId="0" borderId="1" xfId="0" applyFont="1" applyBorder="1" applyAlignment="1">
      <alignment wrapText="1"/>
    </xf>
    <xf numFmtId="170" fontId="58" fillId="0" borderId="6" xfId="0" applyNumberFormat="1" applyFont="1" applyBorder="1" applyAlignment="1">
      <alignment horizontal="center" vertical="top" wrapText="1"/>
    </xf>
    <xf numFmtId="0" fontId="67" fillId="0" borderId="41" xfId="0" applyFont="1" applyBorder="1" applyAlignment="1">
      <alignment vertical="center" wrapText="1"/>
    </xf>
    <xf numFmtId="0" fontId="3" fillId="32" borderId="41" xfId="59" applyNumberFormat="1" applyFont="1" applyFill="1" applyBorder="1" applyAlignment="1" applyProtection="1">
      <alignment vertical="center"/>
    </xf>
    <xf numFmtId="0" fontId="3" fillId="0" borderId="42" xfId="59" quotePrefix="1" applyNumberFormat="1" applyFont="1" applyBorder="1" applyAlignment="1" applyProtection="1">
      <alignment horizontal="center" vertical="center"/>
    </xf>
    <xf numFmtId="168" fontId="43" fillId="0" borderId="42" xfId="59" applyNumberFormat="1" applyFont="1" applyBorder="1" applyAlignment="1" applyProtection="1">
      <alignment vertical="center"/>
    </xf>
    <xf numFmtId="168" fontId="43" fillId="32" borderId="42" xfId="59" applyNumberFormat="1" applyFont="1" applyFill="1" applyBorder="1" applyAlignment="1" applyProtection="1">
      <alignment vertical="center"/>
    </xf>
    <xf numFmtId="0" fontId="3" fillId="0" borderId="42" xfId="59" applyNumberFormat="1" applyFont="1" applyBorder="1" applyAlignment="1" applyProtection="1">
      <alignment horizontal="center" vertical="center"/>
    </xf>
    <xf numFmtId="0" fontId="3" fillId="0" borderId="42" xfId="59" quotePrefix="1" applyNumberFormat="1" applyFont="1" applyBorder="1" applyAlignment="1" applyProtection="1">
      <alignment horizontal="center" vertical="center" wrapText="1"/>
    </xf>
    <xf numFmtId="0" fontId="3" fillId="0" borderId="42" xfId="59" applyNumberFormat="1" applyFont="1" applyBorder="1" applyAlignment="1" applyProtection="1">
      <alignment horizontal="center" vertical="center" wrapText="1"/>
    </xf>
    <xf numFmtId="0" fontId="3" fillId="32" borderId="42" xfId="59" applyNumberFormat="1" applyFont="1" applyFill="1" applyBorder="1" applyAlignment="1" applyProtection="1">
      <alignment horizontal="center" vertical="center"/>
    </xf>
    <xf numFmtId="0" fontId="67" fillId="0" borderId="42" xfId="0" applyFont="1" applyBorder="1" applyAlignment="1">
      <alignment vertical="center" wrapText="1"/>
    </xf>
    <xf numFmtId="0" fontId="3" fillId="0" borderId="42" xfId="59" quotePrefix="1" applyNumberFormat="1" applyFont="1" applyFill="1" applyBorder="1" applyAlignment="1" applyProtection="1">
      <alignment horizontal="center" vertical="center"/>
    </xf>
    <xf numFmtId="0" fontId="38" fillId="0" borderId="0" xfId="61" quotePrefix="1" applyAlignment="1" applyProtection="1">
      <alignment horizontal="center"/>
    </xf>
    <xf numFmtId="0" fontId="3" fillId="0" borderId="43" xfId="0" applyFont="1" applyBorder="1" applyAlignment="1">
      <alignment vertical="center" wrapText="1"/>
    </xf>
    <xf numFmtId="0" fontId="3" fillId="0" borderId="43" xfId="59" applyNumberFormat="1" applyFont="1" applyBorder="1" applyAlignment="1" applyProtection="1">
      <alignment horizontal="center" vertical="center"/>
    </xf>
    <xf numFmtId="0" fontId="45" fillId="0" borderId="0" xfId="0" applyFont="1" applyAlignment="1">
      <alignment horizontal="left"/>
    </xf>
    <xf numFmtId="0" fontId="65" fillId="0" borderId="49" xfId="0" applyFont="1" applyBorder="1" applyAlignment="1">
      <alignment horizontal="center" vertical="center"/>
    </xf>
    <xf numFmtId="0" fontId="65" fillId="0" borderId="1" xfId="0" applyFont="1" applyBorder="1" applyAlignment="1">
      <alignment horizontal="center" vertical="center"/>
    </xf>
    <xf numFmtId="0" fontId="66" fillId="0" borderId="49" xfId="0" applyFont="1" applyBorder="1" applyAlignment="1">
      <alignment vertical="center" wrapText="1"/>
    </xf>
    <xf numFmtId="0" fontId="66" fillId="0" borderId="2" xfId="0" applyFont="1" applyBorder="1" applyAlignment="1">
      <alignment vertical="center" wrapText="1"/>
    </xf>
    <xf numFmtId="0" fontId="66" fillId="0" borderId="1" xfId="0" applyFont="1" applyBorder="1" applyAlignment="1">
      <alignment vertical="center" wrapText="1"/>
    </xf>
    <xf numFmtId="0" fontId="66" fillId="0" borderId="0" xfId="0" applyFont="1" applyAlignment="1">
      <alignment vertical="center" wrapText="1"/>
    </xf>
    <xf numFmtId="0" fontId="66" fillId="0" borderId="1" xfId="0" applyFont="1" applyBorder="1" applyAlignment="1">
      <alignment horizontal="center" vertical="center" wrapText="1"/>
    </xf>
    <xf numFmtId="0" fontId="66" fillId="0" borderId="69" xfId="0" applyFont="1" applyBorder="1" applyAlignment="1">
      <alignment vertical="center" wrapText="1"/>
    </xf>
    <xf numFmtId="0" fontId="44" fillId="3" borderId="29" xfId="0" applyFont="1" applyFill="1" applyBorder="1" applyAlignment="1" applyProtection="1">
      <alignment horizontal="right"/>
      <protection locked="0"/>
    </xf>
    <xf numFmtId="0" fontId="44" fillId="3" borderId="29" xfId="0" applyFont="1" applyFill="1" applyBorder="1" applyAlignment="1" applyProtection="1">
      <alignment horizontal="left"/>
      <protection locked="0"/>
    </xf>
    <xf numFmtId="10" fontId="43" fillId="0" borderId="47" xfId="59" applyNumberFormat="1" applyFont="1" applyBorder="1" applyAlignment="1" applyProtection="1">
      <alignment horizontal="right"/>
      <protection locked="0"/>
    </xf>
    <xf numFmtId="10" fontId="43" fillId="0" borderId="3" xfId="59" applyNumberFormat="1" applyFont="1" applyBorder="1" applyAlignment="1" applyProtection="1">
      <alignment horizontal="right"/>
      <protection locked="0"/>
    </xf>
    <xf numFmtId="168" fontId="43" fillId="32" borderId="1" xfId="59" applyNumberFormat="1" applyFont="1" applyFill="1" applyBorder="1" applyAlignment="1" applyProtection="1">
      <alignment vertical="center"/>
    </xf>
    <xf numFmtId="0" fontId="66" fillId="0" borderId="1" xfId="0" quotePrefix="1" applyFont="1" applyBorder="1" applyAlignment="1">
      <alignment horizontal="center" vertical="center" wrapText="1"/>
    </xf>
    <xf numFmtId="9" fontId="43" fillId="32" borderId="41" xfId="59" applyFont="1" applyFill="1" applyBorder="1" applyAlignment="1" applyProtection="1">
      <alignment vertical="center"/>
    </xf>
    <xf numFmtId="9" fontId="43" fillId="0" borderId="42" xfId="59" applyFont="1" applyBorder="1" applyAlignment="1" applyProtection="1">
      <alignment vertical="center"/>
    </xf>
    <xf numFmtId="9" fontId="43" fillId="32" borderId="42" xfId="59" applyFont="1" applyFill="1" applyBorder="1" applyAlignment="1" applyProtection="1">
      <alignment vertical="center"/>
    </xf>
    <xf numFmtId="9" fontId="43" fillId="0" borderId="42" xfId="59" applyFont="1" applyFill="1" applyBorder="1" applyAlignment="1" applyProtection="1">
      <alignment vertical="center"/>
    </xf>
    <xf numFmtId="9" fontId="43" fillId="0" borderId="43" xfId="59" applyFont="1" applyBorder="1" applyAlignment="1" applyProtection="1">
      <alignment vertical="center"/>
    </xf>
    <xf numFmtId="9" fontId="43" fillId="32" borderId="43" xfId="59" applyFont="1" applyFill="1" applyBorder="1" applyAlignment="1" applyProtection="1">
      <alignment vertical="center"/>
    </xf>
    <xf numFmtId="0" fontId="23" fillId="0" borderId="0" xfId="0" applyFont="1"/>
    <xf numFmtId="0" fontId="38" fillId="0" borderId="0" xfId="61" quotePrefix="1" applyAlignment="1">
      <alignment horizontal="center"/>
    </xf>
    <xf numFmtId="9" fontId="43" fillId="0" borderId="39" xfId="59" applyFont="1" applyBorder="1" applyAlignment="1" applyProtection="1">
      <alignment horizontal="right"/>
      <protection locked="0"/>
    </xf>
    <xf numFmtId="0" fontId="43" fillId="0" borderId="39" xfId="0" applyFont="1" applyBorder="1" applyAlignment="1" applyProtection="1">
      <alignment horizontal="right"/>
      <protection locked="0"/>
    </xf>
    <xf numFmtId="0" fontId="43" fillId="0" borderId="42" xfId="0" applyFont="1" applyBorder="1" applyAlignment="1" applyProtection="1">
      <alignment horizontal="right"/>
      <protection locked="0"/>
    </xf>
    <xf numFmtId="37" fontId="31" fillId="32" borderId="41" xfId="1" applyNumberFormat="1" applyFont="1" applyFill="1" applyBorder="1" applyAlignment="1" applyProtection="1">
      <alignment horizontal="right"/>
    </xf>
    <xf numFmtId="0" fontId="28" fillId="0" borderId="42" xfId="0" applyFont="1" applyBorder="1" applyAlignment="1" applyProtection="1">
      <alignment wrapText="1"/>
      <protection locked="0"/>
    </xf>
    <xf numFmtId="37" fontId="48" fillId="28" borderId="39" xfId="0" applyNumberFormat="1" applyFont="1" applyFill="1" applyBorder="1" applyAlignment="1" applyProtection="1">
      <alignment horizontal="right"/>
      <protection locked="0"/>
    </xf>
    <xf numFmtId="9" fontId="48" fillId="28" borderId="39" xfId="59" applyFont="1" applyFill="1" applyBorder="1" applyAlignment="1" applyProtection="1">
      <alignment horizontal="right"/>
      <protection locked="0"/>
    </xf>
    <xf numFmtId="0" fontId="33" fillId="0" borderId="42" xfId="0" applyFont="1" applyBorder="1" applyAlignment="1" applyProtection="1">
      <alignment wrapText="1"/>
      <protection locked="0"/>
    </xf>
    <xf numFmtId="172" fontId="43" fillId="0" borderId="39" xfId="59" applyNumberFormat="1" applyFont="1" applyBorder="1" applyAlignment="1" applyProtection="1">
      <alignment horizontal="right"/>
      <protection locked="0"/>
    </xf>
    <xf numFmtId="0" fontId="33" fillId="0" borderId="43" xfId="0" applyFont="1" applyBorder="1" applyAlignment="1" applyProtection="1">
      <alignment wrapText="1"/>
      <protection locked="0"/>
    </xf>
    <xf numFmtId="0" fontId="3" fillId="0" borderId="39" xfId="59" applyNumberFormat="1" applyFont="1" applyBorder="1" applyAlignment="1" applyProtection="1">
      <alignment horizontal="right"/>
      <protection locked="0"/>
    </xf>
    <xf numFmtId="0" fontId="3" fillId="0" borderId="42" xfId="59" applyNumberFormat="1" applyFont="1" applyBorder="1" applyAlignment="1" applyProtection="1">
      <alignment horizontal="right"/>
      <protection locked="0"/>
    </xf>
    <xf numFmtId="0" fontId="3" fillId="0" borderId="43" xfId="59" applyNumberFormat="1" applyFont="1" applyBorder="1" applyAlignment="1" applyProtection="1">
      <alignment horizontal="right"/>
      <protection locked="0"/>
    </xf>
    <xf numFmtId="0" fontId="3" fillId="0" borderId="40" xfId="59" applyNumberFormat="1" applyFont="1" applyBorder="1" applyAlignment="1" applyProtection="1">
      <alignment horizontal="right"/>
      <protection locked="0"/>
    </xf>
    <xf numFmtId="172" fontId="43" fillId="0" borderId="40" xfId="59" applyNumberFormat="1" applyFont="1" applyBorder="1" applyAlignment="1" applyProtection="1">
      <alignment horizontal="right"/>
      <protection locked="0"/>
    </xf>
    <xf numFmtId="0" fontId="3" fillId="0" borderId="47" xfId="0" applyFont="1" applyBorder="1" applyAlignment="1">
      <alignment vertical="center" wrapText="1"/>
    </xf>
    <xf numFmtId="0" fontId="28" fillId="0" borderId="43" xfId="0" applyFont="1" applyBorder="1" applyAlignment="1">
      <alignment wrapText="1"/>
    </xf>
    <xf numFmtId="49" fontId="77" fillId="0" borderId="0" xfId="0" applyNumberFormat="1" applyFont="1"/>
    <xf numFmtId="49" fontId="78" fillId="0" borderId="48" xfId="0" applyNumberFormat="1" applyFont="1" applyBorder="1" applyAlignment="1" applyProtection="1">
      <alignment horizontal="left" indent="1"/>
      <protection locked="0"/>
    </xf>
    <xf numFmtId="49" fontId="77" fillId="0" borderId="48" xfId="0" applyNumberFormat="1" applyFont="1" applyBorder="1"/>
    <xf numFmtId="49" fontId="76" fillId="0" borderId="0" xfId="0" applyNumberFormat="1" applyFont="1"/>
    <xf numFmtId="49" fontId="77" fillId="0" borderId="0" xfId="0" applyNumberFormat="1" applyFont="1" applyAlignment="1">
      <alignment horizontal="left"/>
    </xf>
    <xf numFmtId="49" fontId="78" fillId="0" borderId="48" xfId="0" applyNumberFormat="1" applyFont="1" applyBorder="1" applyProtection="1">
      <protection locked="0"/>
    </xf>
    <xf numFmtId="49" fontId="78" fillId="0" borderId="48" xfId="0" applyNumberFormat="1" applyFont="1" applyBorder="1"/>
    <xf numFmtId="37" fontId="79" fillId="0" borderId="0" xfId="0" applyNumberFormat="1" applyFont="1"/>
    <xf numFmtId="37" fontId="77" fillId="0" borderId="0" xfId="0" applyNumberFormat="1" applyFont="1"/>
    <xf numFmtId="49" fontId="77" fillId="0" borderId="0" xfId="0" applyNumberFormat="1" applyFont="1" applyAlignment="1">
      <alignment horizontal="left" indent="1"/>
    </xf>
    <xf numFmtId="49" fontId="80" fillId="0" borderId="0" xfId="0" applyNumberFormat="1" applyFont="1"/>
    <xf numFmtId="0" fontId="77" fillId="0" borderId="0" xfId="0" applyFont="1"/>
    <xf numFmtId="0" fontId="77" fillId="0" borderId="0" xfId="0" applyFont="1" applyAlignment="1">
      <alignment horizontal="right"/>
    </xf>
    <xf numFmtId="0" fontId="77" fillId="0" borderId="0" xfId="0" applyFont="1" applyAlignment="1">
      <alignment horizontal="left" vertical="top" wrapText="1"/>
    </xf>
    <xf numFmtId="0" fontId="77" fillId="0" borderId="0" xfId="0" applyFont="1" applyAlignment="1">
      <alignment horizontal="right" vertical="top"/>
    </xf>
    <xf numFmtId="0" fontId="78" fillId="0" borderId="0" xfId="0" applyFont="1" applyProtection="1">
      <protection locked="0"/>
    </xf>
    <xf numFmtId="0" fontId="78" fillId="0" borderId="0" xfId="0" applyFont="1" applyAlignment="1" applyProtection="1">
      <alignment horizontal="left" indent="4"/>
      <protection locked="0"/>
    </xf>
    <xf numFmtId="0" fontId="76" fillId="0" borderId="0" xfId="0" applyFont="1"/>
    <xf numFmtId="0" fontId="3" fillId="4" borderId="0" xfId="0" applyFont="1" applyFill="1" applyAlignment="1">
      <alignment horizontal="right"/>
    </xf>
    <xf numFmtId="170" fontId="58" fillId="0" borderId="5" xfId="0" applyNumberFormat="1" applyFont="1" applyBorder="1" applyAlignment="1">
      <alignment horizontal="center" vertical="center" wrapText="1"/>
    </xf>
    <xf numFmtId="0" fontId="40" fillId="0" borderId="1" xfId="69" applyFont="1" applyBorder="1" applyAlignment="1">
      <alignment horizontal="center" vertical="center" wrapText="1"/>
    </xf>
    <xf numFmtId="0" fontId="26" fillId="0" borderId="67" xfId="0" applyFont="1" applyBorder="1" applyAlignment="1">
      <alignment wrapText="1"/>
    </xf>
    <xf numFmtId="0" fontId="28" fillId="0" borderId="1" xfId="0" applyFont="1" applyBorder="1"/>
    <xf numFmtId="0" fontId="33" fillId="0" borderId="67" xfId="0" applyFont="1" applyBorder="1" applyAlignment="1">
      <alignment wrapText="1"/>
    </xf>
    <xf numFmtId="0" fontId="33" fillId="0" borderId="41" xfId="0" applyFont="1" applyBorder="1" applyAlignment="1">
      <alignment wrapText="1"/>
    </xf>
    <xf numFmtId="0" fontId="26" fillId="0" borderId="43" xfId="0" applyFont="1" applyBorder="1" applyAlignment="1">
      <alignment wrapText="1"/>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24" fillId="0" borderId="0" xfId="0" applyFont="1"/>
    <xf numFmtId="0" fontId="37" fillId="0" borderId="0" xfId="0" applyFont="1" applyAlignment="1">
      <alignment horizontal="center"/>
    </xf>
    <xf numFmtId="0" fontId="74" fillId="0" borderId="24" xfId="0" applyFont="1" applyBorder="1" applyAlignment="1">
      <alignment horizontal="right"/>
    </xf>
    <xf numFmtId="0" fontId="24" fillId="0" borderId="25" xfId="0" applyFont="1" applyBorder="1"/>
    <xf numFmtId="0" fontId="81" fillId="0" borderId="0" xfId="0" applyFont="1" applyAlignment="1">
      <alignment horizontal="centerContinuous"/>
    </xf>
    <xf numFmtId="0" fontId="4" fillId="0" borderId="0" xfId="0" applyFont="1" applyAlignment="1">
      <alignment horizontal="centerContinuous"/>
    </xf>
    <xf numFmtId="0" fontId="34" fillId="0" borderId="0" xfId="0" applyFont="1" applyAlignment="1">
      <alignment horizontal="center"/>
    </xf>
    <xf numFmtId="0" fontId="0" fillId="0" borderId="26" xfId="0" applyBorder="1"/>
    <xf numFmtId="0" fontId="34" fillId="0" borderId="27" xfId="0" applyFont="1" applyBorder="1" applyAlignment="1">
      <alignment horizontal="center"/>
    </xf>
    <xf numFmtId="0" fontId="0" fillId="0" borderId="28" xfId="0" applyBorder="1"/>
    <xf numFmtId="0" fontId="49" fillId="0" borderId="0" xfId="0" applyFont="1"/>
    <xf numFmtId="0" fontId="2" fillId="0" borderId="0" xfId="0" applyFont="1"/>
    <xf numFmtId="0" fontId="82" fillId="0" borderId="0" xfId="0" applyFont="1"/>
    <xf numFmtId="0" fontId="2" fillId="0" borderId="0" xfId="0" applyFont="1" applyAlignment="1">
      <alignment horizontal="right"/>
    </xf>
    <xf numFmtId="9" fontId="3" fillId="0" borderId="39" xfId="59" applyFont="1" applyBorder="1" applyAlignment="1" applyProtection="1">
      <alignment horizontal="right"/>
    </xf>
    <xf numFmtId="0" fontId="48" fillId="32" borderId="42" xfId="0" applyFont="1" applyFill="1" applyBorder="1" applyAlignment="1">
      <alignment horizontal="right"/>
    </xf>
    <xf numFmtId="0" fontId="48" fillId="32" borderId="39" xfId="0" applyFont="1" applyFill="1" applyBorder="1" applyAlignment="1">
      <alignment horizontal="right"/>
    </xf>
    <xf numFmtId="9" fontId="31" fillId="28" borderId="39" xfId="59" applyFont="1" applyFill="1" applyBorder="1" applyAlignment="1" applyProtection="1">
      <alignment horizontal="right"/>
    </xf>
    <xf numFmtId="37" fontId="31" fillId="28" borderId="39" xfId="0" applyNumberFormat="1" applyFont="1" applyFill="1" applyBorder="1" applyAlignment="1">
      <alignment horizontal="right"/>
    </xf>
    <xf numFmtId="0" fontId="43" fillId="32" borderId="42" xfId="0" applyFont="1" applyFill="1" applyBorder="1" applyAlignment="1">
      <alignment horizontal="right"/>
    </xf>
    <xf numFmtId="0" fontId="43" fillId="32" borderId="39" xfId="0" applyFont="1" applyFill="1" applyBorder="1" applyAlignment="1">
      <alignment horizontal="right"/>
    </xf>
    <xf numFmtId="37" fontId="43" fillId="32" borderId="39" xfId="0" applyNumberFormat="1" applyFont="1" applyFill="1" applyBorder="1" applyAlignment="1">
      <alignment horizontal="right"/>
    </xf>
    <xf numFmtId="9" fontId="43" fillId="32" borderId="39" xfId="59" applyFont="1" applyFill="1" applyBorder="1" applyAlignment="1" applyProtection="1">
      <alignment horizontal="right"/>
    </xf>
    <xf numFmtId="0" fontId="48" fillId="32" borderId="40" xfId="0" applyFont="1" applyFill="1" applyBorder="1" applyAlignment="1">
      <alignment horizontal="right"/>
    </xf>
    <xf numFmtId="37" fontId="31" fillId="28" borderId="40" xfId="0" applyNumberFormat="1" applyFont="1" applyFill="1" applyBorder="1" applyAlignment="1">
      <alignment horizontal="right"/>
    </xf>
    <xf numFmtId="9" fontId="31" fillId="28" borderId="40" xfId="59" applyFont="1" applyFill="1" applyBorder="1" applyAlignment="1" applyProtection="1">
      <alignment horizontal="right"/>
    </xf>
    <xf numFmtId="0" fontId="33" fillId="0" borderId="33" xfId="0" applyFont="1" applyBorder="1" applyAlignment="1" applyProtection="1">
      <alignment wrapText="1"/>
      <protection locked="0"/>
    </xf>
    <xf numFmtId="170" fontId="59" fillId="0" borderId="2" xfId="0" applyNumberFormat="1" applyFont="1" applyBorder="1" applyAlignment="1">
      <alignment horizontal="center" vertical="center" wrapText="1"/>
    </xf>
    <xf numFmtId="170" fontId="59" fillId="0" borderId="8" xfId="0" applyNumberFormat="1" applyFont="1" applyBorder="1" applyAlignment="1">
      <alignment horizontal="center" vertical="center" wrapText="1"/>
    </xf>
    <xf numFmtId="0" fontId="28" fillId="0" borderId="41" xfId="0" applyFont="1" applyBorder="1" applyAlignment="1">
      <alignment wrapText="1"/>
    </xf>
    <xf numFmtId="0" fontId="3" fillId="32" borderId="39" xfId="59" applyNumberFormat="1" applyFont="1" applyFill="1" applyBorder="1" applyAlignment="1" applyProtection="1">
      <alignment horizontal="right"/>
    </xf>
    <xf numFmtId="0" fontId="3" fillId="32" borderId="40" xfId="59" applyNumberFormat="1" applyFont="1" applyFill="1" applyBorder="1" applyAlignment="1" applyProtection="1">
      <alignment horizontal="right"/>
    </xf>
    <xf numFmtId="0" fontId="43" fillId="32" borderId="39" xfId="59" applyNumberFormat="1" applyFont="1" applyFill="1" applyBorder="1" applyAlignment="1" applyProtection="1">
      <alignment horizontal="right"/>
    </xf>
    <xf numFmtId="0" fontId="57" fillId="0" borderId="1" xfId="67" applyFont="1" applyBorder="1" applyAlignment="1">
      <alignment horizontal="center" vertical="center" wrapText="1"/>
    </xf>
    <xf numFmtId="0" fontId="40" fillId="0" borderId="1" xfId="68" applyFont="1" applyBorder="1" applyAlignment="1">
      <alignment horizontal="center" vertical="center" wrapText="1"/>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2" xfId="0" applyFont="1" applyBorder="1" applyAlignment="1">
      <alignment horizontal="center" vertical="center" wrapText="1"/>
    </xf>
    <xf numFmtId="0" fontId="40" fillId="0" borderId="1" xfId="69" applyFont="1" applyBorder="1" applyAlignment="1">
      <alignment vertical="center" wrapText="1"/>
    </xf>
    <xf numFmtId="0" fontId="33" fillId="0" borderId="47" xfId="0" applyFont="1" applyBorder="1" applyAlignment="1">
      <alignment wrapText="1"/>
    </xf>
    <xf numFmtId="37" fontId="43" fillId="32" borderId="41" xfId="0" applyNumberFormat="1" applyFont="1" applyFill="1" applyBorder="1" applyAlignment="1">
      <alignment horizontal="right"/>
    </xf>
    <xf numFmtId="37" fontId="43" fillId="32" borderId="41" xfId="1" applyNumberFormat="1" applyFont="1" applyFill="1" applyBorder="1" applyAlignment="1" applyProtection="1">
      <alignment horizontal="right"/>
    </xf>
    <xf numFmtId="37" fontId="43" fillId="32" borderId="47" xfId="1" applyNumberFormat="1" applyFont="1" applyFill="1" applyBorder="1" applyAlignment="1" applyProtection="1">
      <alignment horizontal="right"/>
    </xf>
    <xf numFmtId="37" fontId="31" fillId="32" borderId="42" xfId="0" applyNumberFormat="1" applyFont="1" applyFill="1" applyBorder="1" applyAlignment="1">
      <alignment horizontal="right"/>
    </xf>
    <xf numFmtId="0" fontId="31" fillId="0" borderId="42" xfId="0" applyFont="1" applyBorder="1" applyAlignment="1">
      <alignment wrapText="1"/>
    </xf>
    <xf numFmtId="37" fontId="43" fillId="32" borderId="42" xfId="0" applyNumberFormat="1" applyFont="1" applyFill="1" applyBorder="1" applyAlignment="1">
      <alignment horizontal="right"/>
    </xf>
    <xf numFmtId="37" fontId="28" fillId="32" borderId="43" xfId="0" applyNumberFormat="1" applyFont="1" applyFill="1" applyBorder="1"/>
    <xf numFmtId="0" fontId="40" fillId="0" borderId="3" xfId="69" applyFont="1" applyBorder="1" applyAlignment="1">
      <alignment vertical="center" wrapText="1"/>
    </xf>
    <xf numFmtId="0" fontId="26" fillId="0" borderId="47" xfId="0" applyFont="1" applyBorder="1" applyAlignment="1">
      <alignment wrapText="1"/>
    </xf>
    <xf numFmtId="37" fontId="3" fillId="28" borderId="42" xfId="0" applyNumberFormat="1" applyFont="1" applyFill="1" applyBorder="1" applyAlignment="1">
      <alignment horizontal="right"/>
    </xf>
    <xf numFmtId="0" fontId="43" fillId="0" borderId="41" xfId="0" applyFont="1" applyBorder="1" applyAlignment="1" applyProtection="1">
      <alignment vertical="center"/>
      <protection locked="0"/>
    </xf>
    <xf numFmtId="0" fontId="43" fillId="0" borderId="42" xfId="0" applyFont="1" applyBorder="1" applyAlignment="1" applyProtection="1">
      <alignment vertical="center"/>
      <protection locked="0"/>
    </xf>
    <xf numFmtId="0" fontId="43" fillId="32" borderId="42" xfId="0" applyFont="1" applyFill="1" applyBorder="1" applyAlignment="1">
      <alignment vertical="center"/>
    </xf>
    <xf numFmtId="0" fontId="43" fillId="0" borderId="43" xfId="0" applyFont="1" applyBorder="1" applyAlignment="1" applyProtection="1">
      <alignment vertical="center"/>
      <protection locked="0"/>
    </xf>
    <xf numFmtId="0" fontId="43" fillId="0" borderId="42" xfId="0" applyFont="1" applyBorder="1" applyAlignment="1">
      <alignment vertical="center"/>
    </xf>
    <xf numFmtId="172" fontId="78" fillId="0" borderId="0" xfId="0" applyNumberFormat="1" applyFont="1" applyProtection="1">
      <protection locked="0"/>
    </xf>
    <xf numFmtId="37" fontId="3" fillId="0" borderId="41" xfId="0" applyNumberFormat="1" applyFont="1" applyBorder="1" applyAlignment="1">
      <alignment vertical="center"/>
    </xf>
    <xf numFmtId="9" fontId="3" fillId="0" borderId="41" xfId="59" applyFont="1" applyBorder="1" applyAlignment="1" applyProtection="1">
      <alignment vertical="center"/>
    </xf>
    <xf numFmtId="37" fontId="3" fillId="0" borderId="42" xfId="0" applyNumberFormat="1" applyFont="1" applyBorder="1" applyAlignment="1">
      <alignment vertical="center"/>
    </xf>
    <xf numFmtId="9" fontId="3" fillId="0" borderId="42" xfId="59" applyFont="1" applyBorder="1" applyAlignment="1" applyProtection="1">
      <alignment vertical="center"/>
    </xf>
    <xf numFmtId="37" fontId="3" fillId="32" borderId="42" xfId="0" applyNumberFormat="1" applyFont="1" applyFill="1" applyBorder="1" applyAlignment="1">
      <alignment vertical="center"/>
    </xf>
    <xf numFmtId="9" fontId="3" fillId="32" borderId="42" xfId="59" applyFont="1" applyFill="1" applyBorder="1" applyAlignment="1" applyProtection="1">
      <alignment vertical="center"/>
    </xf>
    <xf numFmtId="37" fontId="3" fillId="0" borderId="43" xfId="0" applyNumberFormat="1" applyFont="1" applyBorder="1" applyAlignment="1">
      <alignment vertical="center"/>
    </xf>
    <xf numFmtId="9" fontId="3" fillId="0" borderId="43" xfId="59" applyFont="1" applyBorder="1" applyAlignment="1" applyProtection="1">
      <alignment vertical="center"/>
    </xf>
    <xf numFmtId="0" fontId="43" fillId="0" borderId="1" xfId="0" applyFont="1" applyBorder="1" applyAlignment="1" applyProtection="1">
      <alignment vertical="center"/>
      <protection locked="0"/>
    </xf>
    <xf numFmtId="37" fontId="31" fillId="28" borderId="42" xfId="0" applyNumberFormat="1" applyFont="1" applyFill="1" applyBorder="1" applyAlignment="1" applyProtection="1">
      <alignment horizontal="right"/>
      <protection locked="0"/>
    </xf>
    <xf numFmtId="0" fontId="57" fillId="0" borderId="1" xfId="67" applyFont="1" applyBorder="1" applyAlignment="1">
      <alignment horizontal="center" vertical="center" wrapText="1"/>
    </xf>
    <xf numFmtId="0" fontId="57" fillId="0" borderId="1" xfId="67" applyFont="1" applyBorder="1" applyAlignment="1">
      <alignment horizontal="center" vertical="center"/>
    </xf>
    <xf numFmtId="0" fontId="3" fillId="4" borderId="0" xfId="0" applyFont="1" applyFill="1"/>
    <xf numFmtId="0" fontId="23" fillId="0" borderId="0" xfId="0" applyFont="1"/>
    <xf numFmtId="0" fontId="57" fillId="31" borderId="1" xfId="67" applyFont="1" applyFill="1" applyBorder="1" applyAlignment="1">
      <alignment horizontal="center" vertical="center" wrapText="1"/>
    </xf>
    <xf numFmtId="0" fontId="40" fillId="0" borderId="1" xfId="68" applyFont="1" applyBorder="1" applyAlignment="1">
      <alignment horizontal="center" vertical="center" wrapText="1"/>
    </xf>
    <xf numFmtId="0" fontId="34" fillId="0" borderId="0" xfId="0" applyFont="1" applyAlignment="1">
      <alignment horizontal="center"/>
    </xf>
    <xf numFmtId="0" fontId="44" fillId="3" borderId="71" xfId="0" applyFont="1" applyFill="1" applyBorder="1" applyAlignment="1" applyProtection="1">
      <alignment horizontal="center" wrapText="1"/>
      <protection locked="0"/>
    </xf>
    <xf numFmtId="0" fontId="44" fillId="3" borderId="72" xfId="0" applyFont="1" applyFill="1" applyBorder="1" applyAlignment="1" applyProtection="1">
      <alignment horizontal="center" wrapText="1"/>
      <protection locked="0"/>
    </xf>
    <xf numFmtId="0" fontId="37" fillId="0" borderId="0" xfId="0" applyFont="1" applyAlignment="1">
      <alignment horizontal="center"/>
    </xf>
    <xf numFmtId="0" fontId="37" fillId="0" borderId="70" xfId="0" applyFont="1" applyBorder="1" applyAlignment="1">
      <alignment horizontal="center"/>
    </xf>
    <xf numFmtId="37" fontId="34" fillId="0" borderId="0" xfId="60" applyFont="1" applyAlignment="1">
      <alignment horizontal="center"/>
    </xf>
    <xf numFmtId="0" fontId="36" fillId="3" borderId="0" xfId="0" applyFont="1" applyFill="1" applyAlignment="1" applyProtection="1">
      <alignment horizontal="center"/>
      <protection locked="0"/>
    </xf>
    <xf numFmtId="0" fontId="28" fillId="0" borderId="0" xfId="0" applyFont="1" applyAlignment="1">
      <alignment horizontal="left"/>
    </xf>
    <xf numFmtId="0" fontId="56" fillId="0" borderId="49" xfId="0" applyFont="1" applyBorder="1" applyAlignment="1">
      <alignment horizontal="center" vertical="center" wrapText="1"/>
    </xf>
    <xf numFmtId="0" fontId="56" fillId="0" borderId="3" xfId="0" applyFont="1" applyBorder="1" applyAlignment="1">
      <alignment horizontal="center" vertical="center" wrapText="1"/>
    </xf>
    <xf numFmtId="0" fontId="77" fillId="0" borderId="0" xfId="0" applyFont="1" applyAlignment="1">
      <alignment horizontal="left" wrapText="1"/>
    </xf>
    <xf numFmtId="49" fontId="77" fillId="0" borderId="0" xfId="0" applyNumberFormat="1" applyFont="1" applyAlignment="1">
      <alignment horizontal="center"/>
    </xf>
    <xf numFmtId="0" fontId="77" fillId="0" borderId="0" xfId="0" applyFont="1" applyAlignment="1">
      <alignment horizontal="left" vertical="top" wrapText="1"/>
    </xf>
    <xf numFmtId="0" fontId="0" fillId="0" borderId="0" xfId="0" applyAlignment="1">
      <alignment horizontal="left" vertical="top" wrapText="1"/>
    </xf>
    <xf numFmtId="49" fontId="76" fillId="0" borderId="73" xfId="0" applyNumberFormat="1" applyFont="1" applyBorder="1" applyAlignment="1">
      <alignment horizontal="center"/>
    </xf>
    <xf numFmtId="49" fontId="76" fillId="0" borderId="74" xfId="0" applyNumberFormat="1" applyFont="1" applyBorder="1" applyAlignment="1">
      <alignment horizontal="center"/>
    </xf>
    <xf numFmtId="49" fontId="76" fillId="0" borderId="75" xfId="0" applyNumberFormat="1" applyFont="1" applyBorder="1" applyAlignment="1">
      <alignment horizontal="center"/>
    </xf>
    <xf numFmtId="0" fontId="28" fillId="0" borderId="0" xfId="0" applyFont="1" applyAlignment="1">
      <alignment horizontal="center"/>
    </xf>
    <xf numFmtId="0" fontId="56" fillId="0" borderId="49" xfId="0" applyFont="1" applyBorder="1" applyAlignment="1">
      <alignment horizontal="center" vertical="top" wrapText="1"/>
    </xf>
    <xf numFmtId="0" fontId="56" fillId="0" borderId="3" xfId="0" applyFont="1" applyBorder="1" applyAlignment="1">
      <alignment horizontal="center" vertical="top" wrapText="1"/>
    </xf>
    <xf numFmtId="0" fontId="32" fillId="0" borderId="62" xfId="0" applyFont="1" applyBorder="1" applyAlignment="1">
      <alignment vertical="center" wrapText="1"/>
    </xf>
    <xf numFmtId="0" fontId="32" fillId="0" borderId="35" xfId="0" applyFont="1" applyBorder="1" applyAlignment="1">
      <alignment vertical="center" wrapText="1"/>
    </xf>
    <xf numFmtId="0" fontId="49" fillId="0" borderId="20" xfId="0" applyFont="1" applyBorder="1" applyAlignment="1">
      <alignment wrapText="1"/>
    </xf>
    <xf numFmtId="170" fontId="57" fillId="0" borderId="1" xfId="0" applyNumberFormat="1" applyFont="1" applyBorder="1" applyAlignment="1">
      <alignment horizontal="center" vertical="center" wrapText="1"/>
    </xf>
    <xf numFmtId="170" fontId="57" fillId="0" borderId="6" xfId="0" applyNumberFormat="1" applyFont="1" applyBorder="1" applyAlignment="1">
      <alignment horizontal="center" vertical="center" wrapText="1"/>
    </xf>
    <xf numFmtId="170" fontId="57" fillId="0" borderId="8" xfId="0" applyNumberFormat="1" applyFont="1" applyBorder="1" applyAlignment="1">
      <alignment horizontal="center" vertical="center" wrapText="1"/>
    </xf>
    <xf numFmtId="170" fontId="57" fillId="0" borderId="2" xfId="0" applyNumberFormat="1" applyFont="1" applyBorder="1" applyAlignment="1">
      <alignment horizontal="center" vertical="center" wrapText="1"/>
    </xf>
    <xf numFmtId="0" fontId="57" fillId="0" borderId="1" xfId="66" applyFont="1" applyBorder="1" applyAlignment="1">
      <alignment horizontal="center"/>
    </xf>
    <xf numFmtId="3" fontId="40" fillId="0" borderId="1" xfId="69" quotePrefix="1" applyNumberFormat="1" applyFont="1" applyBorder="1" applyAlignment="1">
      <alignment horizontal="center" vertical="center" wrapText="1"/>
    </xf>
    <xf numFmtId="0" fontId="25" fillId="0" borderId="1" xfId="0" applyFont="1" applyBorder="1" applyAlignment="1">
      <alignment vertical="center"/>
    </xf>
    <xf numFmtId="0" fontId="40" fillId="0" borderId="1" xfId="0" applyFont="1" applyBorder="1" applyAlignment="1">
      <alignment horizontal="center" vertical="center"/>
    </xf>
    <xf numFmtId="0" fontId="40" fillId="0" borderId="1" xfId="69" applyFont="1" applyBorder="1" applyAlignment="1">
      <alignment horizontal="center" vertical="center" wrapText="1"/>
    </xf>
    <xf numFmtId="3" fontId="40" fillId="0" borderId="1" xfId="0" quotePrefix="1" applyNumberFormat="1" applyFont="1" applyBorder="1" applyAlignment="1">
      <alignment horizontal="center"/>
    </xf>
    <xf numFmtId="3" fontId="40" fillId="0" borderId="1" xfId="0" quotePrefix="1" applyNumberFormat="1" applyFont="1" applyBorder="1" applyAlignment="1">
      <alignment horizontal="center" vertical="center"/>
    </xf>
    <xf numFmtId="0" fontId="26" fillId="0" borderId="0" xfId="0" applyFont="1" applyAlignment="1">
      <alignment horizontal="center"/>
    </xf>
    <xf numFmtId="0" fontId="28" fillId="0" borderId="6" xfId="0" applyFont="1" applyBorder="1" applyAlignment="1">
      <alignment horizontal="center"/>
    </xf>
    <xf numFmtId="0" fontId="28" fillId="0" borderId="8" xfId="0" applyFont="1" applyBorder="1" applyAlignment="1">
      <alignment horizontal="center"/>
    </xf>
    <xf numFmtId="0" fontId="28" fillId="0" borderId="2" xfId="0" applyFont="1" applyBorder="1" applyAlignment="1">
      <alignment horizontal="center"/>
    </xf>
    <xf numFmtId="49" fontId="40" fillId="0" borderId="1" xfId="72" applyNumberFormat="1" applyFont="1" applyBorder="1" applyAlignment="1">
      <alignment horizontal="center" vertical="center" wrapText="1"/>
    </xf>
    <xf numFmtId="49" fontId="40" fillId="0" borderId="1" xfId="72" applyNumberFormat="1" applyFont="1" applyBorder="1" applyAlignment="1">
      <alignment horizontal="center"/>
    </xf>
    <xf numFmtId="49" fontId="40" fillId="0" borderId="1" xfId="72" quotePrefix="1" applyNumberFormat="1" applyFont="1" applyBorder="1" applyAlignment="1">
      <alignment horizontal="center" vertical="center" wrapText="1"/>
    </xf>
    <xf numFmtId="0" fontId="40" fillId="0" borderId="6" xfId="69" applyFont="1" applyBorder="1" applyAlignment="1">
      <alignment horizontal="center" vertical="center" wrapText="1"/>
    </xf>
    <xf numFmtId="0" fontId="40" fillId="0" borderId="8" xfId="69" applyFont="1" applyBorder="1" applyAlignment="1">
      <alignment horizontal="center" vertical="center" wrapText="1"/>
    </xf>
    <xf numFmtId="0" fontId="40" fillId="0" borderId="2" xfId="69" applyFont="1" applyBorder="1" applyAlignment="1">
      <alignment horizontal="center" vertical="center" wrapText="1"/>
    </xf>
    <xf numFmtId="170" fontId="58" fillId="0" borderId="6" xfId="0" applyNumberFormat="1" applyFont="1" applyBorder="1" applyAlignment="1">
      <alignment horizontal="center" vertical="center" wrapText="1"/>
    </xf>
    <xf numFmtId="170" fontId="58" fillId="0" borderId="8" xfId="0" applyNumberFormat="1" applyFont="1" applyBorder="1" applyAlignment="1">
      <alignment horizontal="center" vertical="center" wrapText="1"/>
    </xf>
    <xf numFmtId="170" fontId="58" fillId="0" borderId="2" xfId="0" applyNumberFormat="1" applyFont="1" applyBorder="1" applyAlignment="1">
      <alignment horizontal="center" vertical="center" wrapText="1"/>
    </xf>
    <xf numFmtId="170" fontId="59" fillId="0" borderId="6" xfId="0" applyNumberFormat="1" applyFont="1" applyBorder="1" applyAlignment="1">
      <alignment horizontal="center" vertical="center" wrapText="1"/>
    </xf>
    <xf numFmtId="170" fontId="59" fillId="0" borderId="8" xfId="0" applyNumberFormat="1" applyFont="1" applyBorder="1" applyAlignment="1">
      <alignment horizontal="center" vertical="center" wrapText="1"/>
    </xf>
    <xf numFmtId="170" fontId="59" fillId="0" borderId="2" xfId="0" applyNumberFormat="1" applyFont="1" applyBorder="1" applyAlignment="1">
      <alignment horizontal="center" vertical="center" wrapText="1"/>
    </xf>
    <xf numFmtId="0" fontId="40" fillId="0" borderId="51" xfId="69" applyFont="1" applyBorder="1" applyAlignment="1">
      <alignment horizontal="center" vertical="center" wrapText="1"/>
    </xf>
    <xf numFmtId="0" fontId="40" fillId="0" borderId="76" xfId="69" applyFont="1" applyBorder="1" applyAlignment="1">
      <alignment horizontal="center" vertical="center" wrapText="1"/>
    </xf>
    <xf numFmtId="0" fontId="40" fillId="0" borderId="9" xfId="69" applyFont="1" applyBorder="1" applyAlignment="1">
      <alignment horizontal="center" vertical="center" wrapText="1"/>
    </xf>
    <xf numFmtId="170" fontId="58" fillId="0" borderId="1" xfId="0" applyNumberFormat="1" applyFont="1" applyBorder="1" applyAlignment="1">
      <alignment horizontal="center" vertical="center" wrapText="1"/>
    </xf>
    <xf numFmtId="0" fontId="26" fillId="0" borderId="0" xfId="0" applyFont="1" applyAlignment="1">
      <alignment wrapText="1"/>
    </xf>
    <xf numFmtId="0" fontId="0" fillId="0" borderId="0" xfId="0"/>
    <xf numFmtId="0" fontId="28" fillId="0" borderId="63" xfId="0" applyFont="1" applyBorder="1" applyAlignment="1">
      <alignment horizontal="center" vertical="center" wrapText="1"/>
    </xf>
    <xf numFmtId="0" fontId="28" fillId="0" borderId="45" xfId="0" applyFont="1" applyBorder="1" applyAlignment="1">
      <alignment horizontal="center" vertical="center" wrapText="1"/>
    </xf>
    <xf numFmtId="0" fontId="49" fillId="0" borderId="64" xfId="0" applyFont="1" applyBorder="1" applyAlignment="1">
      <alignment horizontal="center" wrapText="1"/>
    </xf>
    <xf numFmtId="0" fontId="49" fillId="0" borderId="65" xfId="0" applyFont="1" applyBorder="1" applyAlignment="1">
      <alignment horizontal="center" wrapText="1"/>
    </xf>
    <xf numFmtId="0" fontId="49" fillId="0" borderId="48" xfId="0" applyFont="1" applyBorder="1" applyAlignment="1">
      <alignment horizontal="center" wrapText="1"/>
    </xf>
    <xf numFmtId="0" fontId="49" fillId="0" borderId="66" xfId="0" applyFont="1" applyBorder="1" applyAlignment="1">
      <alignment horizontal="center" wrapText="1"/>
    </xf>
  </cellXfs>
  <cellStyles count="73">
    <cellStyle name="20% - Accent1 2" xfId="3" xr:uid="{00000000-0005-0000-0000-000000000000}"/>
    <cellStyle name="20% - Accent2 2" xfId="4" xr:uid="{00000000-0005-0000-0000-000001000000}"/>
    <cellStyle name="20% - Accent3 2" xfId="5" xr:uid="{00000000-0005-0000-0000-000002000000}"/>
    <cellStyle name="20% - Accent4 2" xfId="6" xr:uid="{00000000-0005-0000-0000-000003000000}"/>
    <cellStyle name="20% - Accent5 2" xfId="7" xr:uid="{00000000-0005-0000-0000-000004000000}"/>
    <cellStyle name="20% - Accent6 2" xfId="8" xr:uid="{00000000-0005-0000-0000-000005000000}"/>
    <cellStyle name="40% - Accent1 2" xfId="9" xr:uid="{00000000-0005-0000-0000-000006000000}"/>
    <cellStyle name="40% - Accent2 2" xfId="10" xr:uid="{00000000-0005-0000-0000-000007000000}"/>
    <cellStyle name="40% - Accent3 2" xfId="11" xr:uid="{00000000-0005-0000-0000-000008000000}"/>
    <cellStyle name="40% - Accent4 2" xfId="12" xr:uid="{00000000-0005-0000-0000-000009000000}"/>
    <cellStyle name="40% - Accent5 2" xfId="13" xr:uid="{00000000-0005-0000-0000-00000A000000}"/>
    <cellStyle name="40% - Accent6 2" xfId="14" xr:uid="{00000000-0005-0000-0000-00000B000000}"/>
    <cellStyle name="60% - Accent1 2" xfId="15" xr:uid="{00000000-0005-0000-0000-00000C000000}"/>
    <cellStyle name="60% - Accent2 2" xfId="16" xr:uid="{00000000-0005-0000-0000-00000D000000}"/>
    <cellStyle name="60% - Accent3 2" xfId="17" xr:uid="{00000000-0005-0000-0000-00000E000000}"/>
    <cellStyle name="60% - Accent4 2" xfId="18" xr:uid="{00000000-0005-0000-0000-00000F000000}"/>
    <cellStyle name="60% - Accent5 2" xfId="19" xr:uid="{00000000-0005-0000-0000-000010000000}"/>
    <cellStyle name="60% - Accent6 2" xfId="20" xr:uid="{00000000-0005-0000-0000-000011000000}"/>
    <cellStyle name="Accent1 2" xfId="21" xr:uid="{00000000-0005-0000-0000-000012000000}"/>
    <cellStyle name="Accent2 2" xfId="22" xr:uid="{00000000-0005-0000-0000-000013000000}"/>
    <cellStyle name="Accent3 2" xfId="23" xr:uid="{00000000-0005-0000-0000-000014000000}"/>
    <cellStyle name="Accent4 2" xfId="24" xr:uid="{00000000-0005-0000-0000-000015000000}"/>
    <cellStyle name="Accent5 2" xfId="25" xr:uid="{00000000-0005-0000-0000-000016000000}"/>
    <cellStyle name="Accent6 2" xfId="26" xr:uid="{00000000-0005-0000-0000-000017000000}"/>
    <cellStyle name="Bad 2" xfId="27" xr:uid="{00000000-0005-0000-0000-000018000000}"/>
    <cellStyle name="Calculation 2" xfId="28" xr:uid="{00000000-0005-0000-0000-000019000000}"/>
    <cellStyle name="Check Cell 2" xfId="29" xr:uid="{00000000-0005-0000-0000-00001A000000}"/>
    <cellStyle name="Comma" xfId="1" builtinId="3"/>
    <cellStyle name="Comma 2" xfId="30" xr:uid="{00000000-0005-0000-0000-00001C000000}"/>
    <cellStyle name="Comma 3" xfId="56" xr:uid="{00000000-0005-0000-0000-00001D000000}"/>
    <cellStyle name="Comma 4" xfId="58" xr:uid="{00000000-0005-0000-0000-00001E000000}"/>
    <cellStyle name="Currency [0] 2" xfId="62" xr:uid="{00000000-0005-0000-0000-00001F000000}"/>
    <cellStyle name="Currency 2" xfId="55" xr:uid="{00000000-0005-0000-0000-000020000000}"/>
    <cellStyle name="Explanatory Text 2" xfId="31" xr:uid="{00000000-0005-0000-0000-000021000000}"/>
    <cellStyle name="Good 2" xfId="32" xr:uid="{00000000-0005-0000-0000-000022000000}"/>
    <cellStyle name="Heading 1 2" xfId="33" xr:uid="{00000000-0005-0000-0000-000023000000}"/>
    <cellStyle name="Heading 2 2" xfId="34" xr:uid="{00000000-0005-0000-0000-000024000000}"/>
    <cellStyle name="Heading 3 2" xfId="35" xr:uid="{00000000-0005-0000-0000-000025000000}"/>
    <cellStyle name="Heading 4 2" xfId="36" xr:uid="{00000000-0005-0000-0000-000026000000}"/>
    <cellStyle name="Hyperlink" xfId="61" builtinId="8"/>
    <cellStyle name="Hyperlink 2" xfId="63" xr:uid="{00000000-0005-0000-0000-000028000000}"/>
    <cellStyle name="Input 2" xfId="37" xr:uid="{00000000-0005-0000-0000-000029000000}"/>
    <cellStyle name="Linked Cell 2" xfId="38" xr:uid="{00000000-0005-0000-0000-00002A000000}"/>
    <cellStyle name="Neutral 2" xfId="39" xr:uid="{00000000-0005-0000-0000-00002B000000}"/>
    <cellStyle name="Normal" xfId="0" builtinId="0"/>
    <cellStyle name="Normal 15" xfId="68" xr:uid="{911CE5B4-6741-4EA2-9ACC-68B8587B34CF}"/>
    <cellStyle name="Normal 15 2" xfId="70" xr:uid="{BCBEFE4D-3E87-4B07-A981-8B13DDFBD890}"/>
    <cellStyle name="Normal 18 4" xfId="64" xr:uid="{E8A6CD9A-474F-444D-BB24-445190320E31}"/>
    <cellStyle name="Normal 18 4 2" xfId="66" xr:uid="{85E9CE83-5C8B-4522-992C-D11B78FC09E5}"/>
    <cellStyle name="Normal 2" xfId="2" xr:uid="{00000000-0005-0000-0000-00002D000000}"/>
    <cellStyle name="Normal 2 2" xfId="54" xr:uid="{00000000-0005-0000-0000-00002E000000}"/>
    <cellStyle name="Normal 2 3 2" xfId="69" xr:uid="{49578307-ACF1-49DC-BF94-465B0345E4DD}"/>
    <cellStyle name="Normal 25" xfId="71" xr:uid="{6FAF2A97-7D1D-4EC0-82E0-DEA5E349DE5A}"/>
    <cellStyle name="Normal 3" xfId="57" xr:uid="{00000000-0005-0000-0000-00002F000000}"/>
    <cellStyle name="Normal 4" xfId="65" xr:uid="{87ACFD71-29B3-40D2-9AE5-E8CF383156CB}"/>
    <cellStyle name="Normal 5 7" xfId="67" xr:uid="{C5D0C233-83C9-49A9-8A9B-ACB9CD021B1D}"/>
    <cellStyle name="Normal_Book4" xfId="72" xr:uid="{AE78EF00-B761-4623-923A-AF83F1B67BE4}"/>
    <cellStyle name="Normal_PC1E01A" xfId="60" xr:uid="{00000000-0005-0000-0000-000030000000}"/>
    <cellStyle name="Note 2" xfId="40" xr:uid="{00000000-0005-0000-0000-000031000000}"/>
    <cellStyle name="Output 2" xfId="41" xr:uid="{00000000-0005-0000-0000-000032000000}"/>
    <cellStyle name="Percent" xfId="59" builtinId="5"/>
    <cellStyle name="Percent 2" xfId="53" xr:uid="{00000000-0005-0000-0000-000034000000}"/>
    <cellStyle name="STYL0 - Style1" xfId="52" xr:uid="{00000000-0005-0000-0000-000035000000}"/>
    <cellStyle name="STYL1 - Style2" xfId="51" xr:uid="{00000000-0005-0000-0000-000036000000}"/>
    <cellStyle name="STYL2 - Style3" xfId="50" xr:uid="{00000000-0005-0000-0000-000037000000}"/>
    <cellStyle name="STYL3 - Style4" xfId="49" xr:uid="{00000000-0005-0000-0000-000038000000}"/>
    <cellStyle name="STYL4 - Style5" xfId="48" xr:uid="{00000000-0005-0000-0000-000039000000}"/>
    <cellStyle name="STYL5 - Style6" xfId="47" xr:uid="{00000000-0005-0000-0000-00003A000000}"/>
    <cellStyle name="STYL6 - Style7" xfId="46" xr:uid="{00000000-0005-0000-0000-00003B000000}"/>
    <cellStyle name="STYL7 - Style8" xfId="45" xr:uid="{00000000-0005-0000-0000-00003C000000}"/>
    <cellStyle name="Title 2" xfId="42" xr:uid="{00000000-0005-0000-0000-00003D000000}"/>
    <cellStyle name="Total 2" xfId="43" xr:uid="{00000000-0005-0000-0000-00003E000000}"/>
    <cellStyle name="Warning Text 2" xfId="44" xr:uid="{00000000-0005-0000-0000-00003F000000}"/>
  </cellStyles>
  <dxfs count="13">
    <dxf>
      <font>
        <b/>
        <i val="0"/>
      </font>
      <fill>
        <patternFill>
          <bgColor rgb="FFFF0000"/>
        </patternFill>
      </fill>
    </dxf>
    <dxf>
      <font>
        <b/>
        <i val="0"/>
        <color theme="1"/>
      </font>
      <fill>
        <patternFill>
          <bgColor rgb="FFFF0000"/>
        </patternFill>
      </fill>
    </dxf>
    <dxf>
      <font>
        <b/>
        <i val="0"/>
        <color theme="1"/>
      </font>
      <fill>
        <patternFill>
          <bgColor rgb="FFFF0000"/>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ont>
        <b/>
        <i val="0"/>
        <color theme="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1662019</xdr:colOff>
      <xdr:row>4</xdr:row>
      <xdr:rowOff>7471</xdr:rowOff>
    </xdr:from>
    <xdr:to>
      <xdr:col>3</xdr:col>
      <xdr:colOff>1360469</xdr:colOff>
      <xdr:row>17</xdr:row>
      <xdr:rowOff>68431</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8843" y="762000"/>
          <a:ext cx="2689860" cy="249207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1644650</xdr:colOff>
          <xdr:row>8</xdr:row>
          <xdr:rowOff>19050</xdr:rowOff>
        </xdr:from>
        <xdr:to>
          <xdr:col>1</xdr:col>
          <xdr:colOff>2559050</xdr:colOff>
          <xdr:row>11</xdr:row>
          <xdr:rowOff>152400</xdr:rowOff>
        </xdr:to>
        <xdr:sp macro="" textlink="">
          <xdr:nvSpPr>
            <xdr:cNvPr id="31747" name="Object 3" hidden="1">
              <a:extLst>
                <a:ext uri="{63B3BB69-23CF-44E3-9099-C40C66FF867C}">
                  <a14:compatExt spid="_x0000_s31747"/>
                </a:ext>
                <a:ext uri="{FF2B5EF4-FFF2-40B4-BE49-F238E27FC236}">
                  <a16:creationId xmlns:a16="http://schemas.microsoft.com/office/drawing/2014/main" id="{00000000-0008-0000-0200-0000037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56"/>
  <sheetViews>
    <sheetView topLeftCell="A15" workbookViewId="0">
      <selection activeCell="C28" sqref="C28:D28"/>
    </sheetView>
  </sheetViews>
  <sheetFormatPr defaultRowHeight="14.5" x14ac:dyDescent="0.35"/>
  <cols>
    <col min="1" max="1" width="9" customWidth="1"/>
    <col min="2" max="2" width="20.7265625" customWidth="1"/>
    <col min="3" max="4" width="42.81640625" customWidth="1"/>
    <col min="5" max="5" width="20.7265625" customWidth="1"/>
  </cols>
  <sheetData>
    <row r="2" spans="2:5" ht="15" thickBot="1" x14ac:dyDescent="0.4"/>
    <row r="3" spans="2:5" x14ac:dyDescent="0.35">
      <c r="B3" s="313"/>
      <c r="C3" s="314"/>
      <c r="D3" s="314"/>
      <c r="E3" s="315"/>
    </row>
    <row r="4" spans="2:5" x14ac:dyDescent="0.35">
      <c r="B4" s="316"/>
      <c r="E4" s="317"/>
    </row>
    <row r="5" spans="2:5" x14ac:dyDescent="0.35">
      <c r="B5" s="316"/>
      <c r="E5" s="317"/>
    </row>
    <row r="6" spans="2:5" x14ac:dyDescent="0.35">
      <c r="B6" s="316"/>
      <c r="E6" s="317"/>
    </row>
    <row r="7" spans="2:5" x14ac:dyDescent="0.35">
      <c r="B7" s="316"/>
      <c r="E7" s="317"/>
    </row>
    <row r="8" spans="2:5" x14ac:dyDescent="0.35">
      <c r="B8" s="316"/>
      <c r="E8" s="317"/>
    </row>
    <row r="9" spans="2:5" x14ac:dyDescent="0.35">
      <c r="B9" s="316"/>
      <c r="E9" s="317"/>
    </row>
    <row r="10" spans="2:5" x14ac:dyDescent="0.35">
      <c r="B10" s="316"/>
      <c r="E10" s="317"/>
    </row>
    <row r="11" spans="2:5" x14ac:dyDescent="0.35">
      <c r="B11" s="316"/>
      <c r="E11" s="317"/>
    </row>
    <row r="12" spans="2:5" x14ac:dyDescent="0.35">
      <c r="B12" s="316"/>
      <c r="E12" s="317"/>
    </row>
    <row r="13" spans="2:5" x14ac:dyDescent="0.35">
      <c r="B13" s="316"/>
      <c r="E13" s="317"/>
    </row>
    <row r="14" spans="2:5" x14ac:dyDescent="0.35">
      <c r="B14" s="316"/>
      <c r="E14" s="317"/>
    </row>
    <row r="15" spans="2:5" x14ac:dyDescent="0.35">
      <c r="B15" s="316"/>
      <c r="E15" s="317"/>
    </row>
    <row r="16" spans="2:5" x14ac:dyDescent="0.35">
      <c r="B16" s="316"/>
      <c r="E16" s="317"/>
    </row>
    <row r="17" spans="2:5" x14ac:dyDescent="0.35">
      <c r="B17" s="316"/>
      <c r="E17" s="317"/>
    </row>
    <row r="18" spans="2:5" x14ac:dyDescent="0.35">
      <c r="B18" s="316"/>
      <c r="E18" s="317"/>
    </row>
    <row r="19" spans="2:5" ht="23.5" x14ac:dyDescent="0.55000000000000004">
      <c r="B19" s="316"/>
      <c r="C19" s="318"/>
      <c r="D19" s="318"/>
      <c r="E19" s="317"/>
    </row>
    <row r="20" spans="2:5" x14ac:dyDescent="0.35">
      <c r="B20" s="316"/>
      <c r="E20" s="317"/>
    </row>
    <row r="21" spans="2:5" ht="23.5" x14ac:dyDescent="0.55000000000000004">
      <c r="B21" s="316"/>
      <c r="C21" s="391">
        <v>0</v>
      </c>
      <c r="D21" s="392"/>
      <c r="E21" s="317"/>
    </row>
    <row r="22" spans="2:5" ht="16.5" customHeight="1" x14ac:dyDescent="0.35">
      <c r="B22" s="316"/>
      <c r="C22" s="393" t="s">
        <v>19</v>
      </c>
      <c r="D22" s="393"/>
      <c r="E22" s="317"/>
    </row>
    <row r="23" spans="2:5" ht="16.5" customHeight="1" x14ac:dyDescent="0.35">
      <c r="B23" s="316"/>
      <c r="C23" s="319"/>
      <c r="D23" s="319"/>
      <c r="E23" s="317"/>
    </row>
    <row r="24" spans="2:5" ht="23.5" x14ac:dyDescent="0.55000000000000004">
      <c r="B24" s="320"/>
      <c r="C24" s="256" t="s">
        <v>733</v>
      </c>
      <c r="D24" s="257">
        <v>2025</v>
      </c>
      <c r="E24" s="317"/>
    </row>
    <row r="25" spans="2:5" ht="15.5" x14ac:dyDescent="0.35">
      <c r="B25" s="316"/>
      <c r="C25" s="394" t="s">
        <v>20</v>
      </c>
      <c r="D25" s="394"/>
      <c r="E25" s="317"/>
    </row>
    <row r="26" spans="2:5" ht="23.5" x14ac:dyDescent="0.55000000000000004">
      <c r="B26" s="316"/>
      <c r="E26" s="321"/>
    </row>
    <row r="27" spans="2:5" ht="23.5" x14ac:dyDescent="0.55000000000000004">
      <c r="B27" s="316"/>
      <c r="C27" s="395" t="s">
        <v>952</v>
      </c>
      <c r="D27" s="395"/>
      <c r="E27" s="321"/>
    </row>
    <row r="28" spans="2:5" ht="30" x14ac:dyDescent="0.6">
      <c r="B28" s="316"/>
      <c r="C28" s="396" t="s">
        <v>1015</v>
      </c>
      <c r="D28" s="396"/>
      <c r="E28" s="321"/>
    </row>
    <row r="29" spans="2:5" ht="23.5" x14ac:dyDescent="0.55000000000000004">
      <c r="B29" s="316"/>
      <c r="C29" s="322" t="s">
        <v>951</v>
      </c>
      <c r="D29" s="323"/>
      <c r="E29" s="321"/>
    </row>
    <row r="30" spans="2:5" ht="23.5" x14ac:dyDescent="0.55000000000000004">
      <c r="B30" s="316"/>
      <c r="C30" s="323"/>
      <c r="D30" s="323"/>
      <c r="E30" s="321"/>
    </row>
    <row r="31" spans="2:5" ht="23.5" x14ac:dyDescent="0.55000000000000004">
      <c r="B31" s="316"/>
      <c r="C31" s="390" t="s">
        <v>53</v>
      </c>
      <c r="D31" s="390"/>
      <c r="E31" s="321"/>
    </row>
    <row r="32" spans="2:5" ht="23.5" x14ac:dyDescent="0.55000000000000004">
      <c r="B32" s="316"/>
      <c r="C32" s="323"/>
      <c r="D32" s="323"/>
      <c r="E32" s="321"/>
    </row>
    <row r="33" spans="2:5" ht="23.5" x14ac:dyDescent="0.55000000000000004">
      <c r="B33" s="316"/>
      <c r="C33" s="390" t="s">
        <v>17</v>
      </c>
      <c r="D33" s="390"/>
      <c r="E33" s="321"/>
    </row>
    <row r="34" spans="2:5" ht="23.5" x14ac:dyDescent="0.55000000000000004">
      <c r="B34" s="316"/>
      <c r="C34" s="323"/>
      <c r="D34" s="323"/>
      <c r="E34" s="321"/>
    </row>
    <row r="35" spans="2:5" ht="23" x14ac:dyDescent="0.5">
      <c r="B35" s="316"/>
      <c r="C35" s="390" t="s">
        <v>18</v>
      </c>
      <c r="D35" s="390"/>
      <c r="E35" s="317"/>
    </row>
    <row r="36" spans="2:5" ht="23.25" customHeight="1" x14ac:dyDescent="0.35">
      <c r="B36" s="316"/>
      <c r="E36" s="317"/>
    </row>
    <row r="37" spans="2:5" ht="23" x14ac:dyDescent="0.5">
      <c r="B37" s="316"/>
      <c r="C37" s="390" t="s">
        <v>21</v>
      </c>
      <c r="D37" s="390"/>
      <c r="E37" s="317"/>
    </row>
    <row r="38" spans="2:5" ht="23" x14ac:dyDescent="0.5">
      <c r="B38" s="316"/>
      <c r="C38" s="324"/>
      <c r="D38" s="324"/>
      <c r="E38" s="317"/>
    </row>
    <row r="39" spans="2:5" ht="23.5" thickBot="1" x14ac:dyDescent="0.55000000000000004">
      <c r="B39" s="325"/>
      <c r="C39" s="326"/>
      <c r="D39" s="326"/>
      <c r="E39" s="327"/>
    </row>
    <row r="40" spans="2:5" ht="17.25" customHeight="1" x14ac:dyDescent="0.35">
      <c r="B40" s="328" t="s">
        <v>953</v>
      </c>
      <c r="C40" s="329"/>
      <c r="D40" s="329"/>
      <c r="E40" s="329"/>
    </row>
    <row r="41" spans="2:5" ht="15.5" x14ac:dyDescent="0.35">
      <c r="B41" s="330"/>
      <c r="C41" s="329"/>
      <c r="D41" s="329"/>
      <c r="E41" s="329"/>
    </row>
    <row r="42" spans="2:5" x14ac:dyDescent="0.35">
      <c r="C42" s="331"/>
      <c r="D42" s="331"/>
      <c r="E42" s="329"/>
    </row>
    <row r="43" spans="2:5" x14ac:dyDescent="0.35">
      <c r="C43" s="331"/>
      <c r="D43" s="331"/>
      <c r="E43" s="329"/>
    </row>
    <row r="44" spans="2:5" x14ac:dyDescent="0.35">
      <c r="C44" s="329"/>
      <c r="D44" s="329"/>
      <c r="E44" s="329"/>
    </row>
    <row r="45" spans="2:5" hidden="1" x14ac:dyDescent="0.35">
      <c r="B45" t="s">
        <v>1016</v>
      </c>
      <c r="C45" t="s">
        <v>737</v>
      </c>
      <c r="E45" s="329"/>
    </row>
    <row r="46" spans="2:5" hidden="1" x14ac:dyDescent="0.35">
      <c r="B46" t="s">
        <v>49</v>
      </c>
      <c r="C46" t="s">
        <v>738</v>
      </c>
      <c r="E46" s="329"/>
    </row>
    <row r="47" spans="2:5" hidden="1" x14ac:dyDescent="0.35">
      <c r="B47" t="s">
        <v>1015</v>
      </c>
      <c r="C47" t="s">
        <v>733</v>
      </c>
      <c r="E47" s="329"/>
    </row>
    <row r="48" spans="2:5" hidden="1" x14ac:dyDescent="0.35">
      <c r="C48" t="s">
        <v>739</v>
      </c>
      <c r="E48" s="329"/>
    </row>
    <row r="49" spans="3:5" hidden="1" x14ac:dyDescent="0.35">
      <c r="C49" t="s">
        <v>740</v>
      </c>
      <c r="E49" s="329"/>
    </row>
    <row r="50" spans="3:5" hidden="1" x14ac:dyDescent="0.35">
      <c r="C50" t="s">
        <v>736</v>
      </c>
    </row>
    <row r="51" spans="3:5" hidden="1" x14ac:dyDescent="0.35">
      <c r="C51" t="s">
        <v>741</v>
      </c>
    </row>
    <row r="52" spans="3:5" hidden="1" x14ac:dyDescent="0.35">
      <c r="C52" t="s">
        <v>742</v>
      </c>
    </row>
    <row r="53" spans="3:5" hidden="1" x14ac:dyDescent="0.35">
      <c r="C53" t="s">
        <v>735</v>
      </c>
    </row>
    <row r="54" spans="3:5" hidden="1" x14ac:dyDescent="0.35">
      <c r="C54" t="s">
        <v>743</v>
      </c>
    </row>
    <row r="55" spans="3:5" hidden="1" x14ac:dyDescent="0.35">
      <c r="C55" t="s">
        <v>744</v>
      </c>
    </row>
    <row r="56" spans="3:5" hidden="1" x14ac:dyDescent="0.35">
      <c r="C56" t="s">
        <v>734</v>
      </c>
    </row>
  </sheetData>
  <sheetProtection algorithmName="SHA-512" hashValue="iNI1zzpgsS096KUyo+oO6+W0G5JodbnsQaO49NFJIlObbiBiuvXgfWYOWRU/qv3dnb1yyJp4u4CC0rPlO/K7xg==" saltValue="UVn53fTn4bwL/miIWZ/2UA==" spinCount="100000" sheet="1" formatCells="0" formatColumns="0" formatRows="0" selectLockedCells="1"/>
  <mergeCells count="9">
    <mergeCell ref="C33:D33"/>
    <mergeCell ref="C35:D35"/>
    <mergeCell ref="C37:D37"/>
    <mergeCell ref="C21:D21"/>
    <mergeCell ref="C22:D22"/>
    <mergeCell ref="C25:D25"/>
    <mergeCell ref="C27:D27"/>
    <mergeCell ref="C28:D28"/>
    <mergeCell ref="C31:D31"/>
  </mergeCells>
  <phoneticPr fontId="75" type="noConversion"/>
  <dataValidations count="2">
    <dataValidation type="list" allowBlank="1" showInputMessage="1" showErrorMessage="1" prompt="Please select the type of returns being submitted" sqref="C28" xr:uid="{00000000-0002-0000-0000-000000000000}">
      <formula1>Returns</formula1>
    </dataValidation>
    <dataValidation type="list" allowBlank="1" showInputMessage="1" showErrorMessage="1" sqref="C24" xr:uid="{99508DAA-AAF5-4269-8E6B-3F5F376A006C}">
      <formula1>$C$45:$C$56</formula1>
    </dataValidation>
  </dataValidations>
  <pageMargins left="0.7" right="0.7" top="0.75" bottom="0.75" header="0.3" footer="0.3"/>
  <pageSetup scale="66" fitToHeight="0" orientation="portrait" r:id="rId1"/>
  <headerFooter>
    <oddFooter>&amp;L&amp;F&amp;C&amp;A&amp;RPage 1</oddFooter>
  </headerFooter>
  <customProperties>
    <customPr name="Sheet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9"/>
  <sheetViews>
    <sheetView workbookViewId="0">
      <selection activeCell="A10" sqref="A10"/>
    </sheetView>
  </sheetViews>
  <sheetFormatPr defaultColWidth="9.1796875" defaultRowHeight="15.5" x14ac:dyDescent="0.35"/>
  <cols>
    <col min="1" max="1" width="24.54296875" style="1" customWidth="1"/>
    <col min="2" max="2" width="46.7265625" style="1" customWidth="1"/>
    <col min="3" max="3" width="21.453125" style="1" customWidth="1"/>
    <col min="4" max="4" width="18.453125" style="1" customWidth="1"/>
    <col min="5" max="5" width="18.7265625" style="1" customWidth="1"/>
    <col min="6" max="7" width="9.1796875" style="1"/>
    <col min="8" max="8" width="20" style="1" customWidth="1"/>
    <col min="9" max="9" width="19.26953125" style="1" customWidth="1"/>
    <col min="10" max="10" width="78.1796875" style="1" customWidth="1"/>
    <col min="11" max="16384" width="9.1796875" style="1"/>
  </cols>
  <sheetData>
    <row r="1" spans="1:10" x14ac:dyDescent="0.35">
      <c r="B1" s="1" t="s">
        <v>23</v>
      </c>
      <c r="C1" s="386">
        <f>'Cover Page '!$C$21</f>
        <v>0</v>
      </c>
      <c r="D1" s="387"/>
    </row>
    <row r="2" spans="1:10" x14ac:dyDescent="0.35">
      <c r="B2" s="1" t="s">
        <v>24</v>
      </c>
      <c r="C2" s="140" t="str">
        <f>'Cover Page '!$C$24</f>
        <v>March</v>
      </c>
      <c r="D2" s="141">
        <f>'Cover Page '!$D$24</f>
        <v>2025</v>
      </c>
    </row>
    <row r="3" spans="1:10" x14ac:dyDescent="0.35">
      <c r="D3" s="158"/>
    </row>
    <row r="4" spans="1:10" x14ac:dyDescent="0.35">
      <c r="B4" s="2"/>
      <c r="D4" s="3" t="s">
        <v>5</v>
      </c>
    </row>
    <row r="5" spans="1:10" x14ac:dyDescent="0.35">
      <c r="B5" s="2"/>
      <c r="D5" s="3"/>
    </row>
    <row r="6" spans="1:10" x14ac:dyDescent="0.35">
      <c r="B6" s="397" t="s">
        <v>136</v>
      </c>
      <c r="C6" s="397"/>
      <c r="D6" s="397"/>
      <c r="H6" s="407" t="s">
        <v>1006</v>
      </c>
      <c r="I6" s="407"/>
      <c r="J6" s="407"/>
    </row>
    <row r="7" spans="1:10" ht="16" thickBot="1" x14ac:dyDescent="0.4">
      <c r="B7" s="3"/>
      <c r="C7" s="3"/>
      <c r="D7" s="3"/>
    </row>
    <row r="8" spans="1:10" ht="45.65" customHeight="1" thickBot="1" x14ac:dyDescent="0.4">
      <c r="A8" s="2" t="s">
        <v>33</v>
      </c>
      <c r="C8" s="154" t="s">
        <v>788</v>
      </c>
      <c r="D8" s="155" t="s">
        <v>789</v>
      </c>
      <c r="E8" s="154" t="s">
        <v>790</v>
      </c>
      <c r="H8" s="408" t="s">
        <v>1004</v>
      </c>
      <c r="I8" s="408" t="s">
        <v>1005</v>
      </c>
      <c r="J8" s="408" t="s">
        <v>1007</v>
      </c>
    </row>
    <row r="9" spans="1:10" ht="15.75" customHeight="1" thickBot="1" x14ac:dyDescent="0.4">
      <c r="A9" s="2" t="s">
        <v>34</v>
      </c>
      <c r="B9" s="159"/>
      <c r="C9" s="110">
        <f>Assets!C9</f>
        <v>45747</v>
      </c>
      <c r="D9" s="110">
        <f>Assets!D9</f>
        <v>45657</v>
      </c>
      <c r="E9" s="110">
        <f>Assets!E9</f>
        <v>45382</v>
      </c>
      <c r="H9" s="409"/>
      <c r="I9" s="409"/>
      <c r="J9" s="409"/>
    </row>
    <row r="10" spans="1:10" x14ac:dyDescent="0.35">
      <c r="A10" s="134"/>
      <c r="B10" s="160" t="s">
        <v>109</v>
      </c>
      <c r="C10" s="49">
        <v>0</v>
      </c>
      <c r="D10" s="49">
        <v>0</v>
      </c>
      <c r="E10" s="49">
        <v>0</v>
      </c>
      <c r="H10" s="374">
        <f>C10-E10</f>
        <v>0</v>
      </c>
      <c r="I10" s="375" t="e">
        <f>H10/E10</f>
        <v>#DIV/0!</v>
      </c>
      <c r="J10" s="368"/>
    </row>
    <row r="11" spans="1:10" x14ac:dyDescent="0.35">
      <c r="A11" s="134"/>
      <c r="B11" s="21" t="s">
        <v>110</v>
      </c>
      <c r="C11" s="50">
        <v>0</v>
      </c>
      <c r="D11" s="50">
        <v>0</v>
      </c>
      <c r="E11" s="50">
        <v>0</v>
      </c>
      <c r="H11" s="376">
        <f t="shared" ref="H11" si="0">C11-E11</f>
        <v>0</v>
      </c>
      <c r="I11" s="377" t="e">
        <f t="shared" ref="I11" si="1">H11/E11</f>
        <v>#DIV/0!</v>
      </c>
      <c r="J11" s="369"/>
    </row>
    <row r="12" spans="1:10" ht="32" x14ac:dyDescent="0.35">
      <c r="A12" s="134"/>
      <c r="B12" s="21" t="s">
        <v>747</v>
      </c>
      <c r="C12" s="50">
        <v>0</v>
      </c>
      <c r="D12" s="50">
        <v>0</v>
      </c>
      <c r="E12" s="50">
        <v>0</v>
      </c>
      <c r="H12" s="376">
        <f t="shared" ref="H12:H24" si="2">C12-E12</f>
        <v>0</v>
      </c>
      <c r="I12" s="377" t="e">
        <f t="shared" ref="I12:I24" si="3">H12/E12</f>
        <v>#DIV/0!</v>
      </c>
      <c r="J12" s="369"/>
    </row>
    <row r="13" spans="1:10" x14ac:dyDescent="0.35">
      <c r="A13" s="142" t="s">
        <v>745</v>
      </c>
      <c r="B13" s="21" t="s">
        <v>111</v>
      </c>
      <c r="C13" s="50">
        <v>0</v>
      </c>
      <c r="D13" s="50">
        <v>0</v>
      </c>
      <c r="E13" s="50">
        <v>0</v>
      </c>
      <c r="H13" s="376">
        <f t="shared" si="2"/>
        <v>0</v>
      </c>
      <c r="I13" s="377" t="e">
        <f t="shared" si="3"/>
        <v>#DIV/0!</v>
      </c>
      <c r="J13" s="369"/>
    </row>
    <row r="14" spans="1:10" x14ac:dyDescent="0.35">
      <c r="A14" s="142" t="s">
        <v>745</v>
      </c>
      <c r="B14" s="21" t="s">
        <v>112</v>
      </c>
      <c r="C14" s="50">
        <v>0</v>
      </c>
      <c r="D14" s="50">
        <v>0</v>
      </c>
      <c r="E14" s="50">
        <v>0</v>
      </c>
      <c r="H14" s="376">
        <f t="shared" ref="H14" si="4">C14-E14</f>
        <v>0</v>
      </c>
      <c r="I14" s="377" t="e">
        <f t="shared" ref="I14" si="5">H14/E14</f>
        <v>#DIV/0!</v>
      </c>
      <c r="J14" s="369"/>
    </row>
    <row r="15" spans="1:10" x14ac:dyDescent="0.35">
      <c r="A15" s="142" t="s">
        <v>989</v>
      </c>
      <c r="B15" s="21" t="s">
        <v>113</v>
      </c>
      <c r="C15" s="50">
        <v>0</v>
      </c>
      <c r="D15" s="50">
        <v>0</v>
      </c>
      <c r="E15" s="50">
        <v>0</v>
      </c>
      <c r="H15" s="376">
        <f t="shared" si="2"/>
        <v>0</v>
      </c>
      <c r="I15" s="377" t="e">
        <f t="shared" si="3"/>
        <v>#DIV/0!</v>
      </c>
      <c r="J15" s="369"/>
    </row>
    <row r="16" spans="1:10" ht="31" x14ac:dyDescent="0.35">
      <c r="A16" s="134"/>
      <c r="B16" s="21" t="s">
        <v>114</v>
      </c>
      <c r="C16" s="50">
        <v>0</v>
      </c>
      <c r="D16" s="50">
        <v>0</v>
      </c>
      <c r="E16" s="50">
        <v>0</v>
      </c>
      <c r="H16" s="376">
        <f t="shared" si="2"/>
        <v>0</v>
      </c>
      <c r="I16" s="377" t="e">
        <f t="shared" si="3"/>
        <v>#DIV/0!</v>
      </c>
      <c r="J16" s="369"/>
    </row>
    <row r="17" spans="1:10" ht="31" x14ac:dyDescent="0.35">
      <c r="A17" s="134"/>
      <c r="B17" s="21" t="s">
        <v>115</v>
      </c>
      <c r="C17" s="50">
        <v>0</v>
      </c>
      <c r="D17" s="50">
        <v>0</v>
      </c>
      <c r="E17" s="50">
        <v>0</v>
      </c>
      <c r="H17" s="376">
        <f t="shared" si="2"/>
        <v>0</v>
      </c>
      <c r="I17" s="377" t="e">
        <f t="shared" si="3"/>
        <v>#DIV/0!</v>
      </c>
      <c r="J17" s="369"/>
    </row>
    <row r="18" spans="1:10" x14ac:dyDescent="0.35">
      <c r="A18" s="134"/>
      <c r="B18" s="21" t="s">
        <v>116</v>
      </c>
      <c r="C18" s="50">
        <v>0</v>
      </c>
      <c r="D18" s="50">
        <v>0</v>
      </c>
      <c r="E18" s="50">
        <v>0</v>
      </c>
      <c r="H18" s="376">
        <f t="shared" si="2"/>
        <v>0</v>
      </c>
      <c r="I18" s="377" t="e">
        <f t="shared" si="3"/>
        <v>#DIV/0!</v>
      </c>
      <c r="J18" s="369"/>
    </row>
    <row r="19" spans="1:10" x14ac:dyDescent="0.35">
      <c r="A19" s="134"/>
      <c r="B19" s="21" t="s">
        <v>117</v>
      </c>
      <c r="C19" s="50">
        <v>0</v>
      </c>
      <c r="D19" s="50">
        <v>0</v>
      </c>
      <c r="E19" s="50">
        <v>0</v>
      </c>
      <c r="H19" s="376">
        <f t="shared" si="2"/>
        <v>0</v>
      </c>
      <c r="I19" s="377" t="e">
        <f t="shared" si="3"/>
        <v>#DIV/0!</v>
      </c>
      <c r="J19" s="369"/>
    </row>
    <row r="20" spans="1:10" x14ac:dyDescent="0.35">
      <c r="A20" s="134"/>
      <c r="B20" s="21" t="s">
        <v>118</v>
      </c>
      <c r="C20" s="50">
        <v>0</v>
      </c>
      <c r="D20" s="50">
        <v>0</v>
      </c>
      <c r="E20" s="50">
        <v>0</v>
      </c>
      <c r="H20" s="376">
        <f t="shared" si="2"/>
        <v>0</v>
      </c>
      <c r="I20" s="377" t="e">
        <f t="shared" si="3"/>
        <v>#DIV/0!</v>
      </c>
      <c r="J20" s="369"/>
    </row>
    <row r="21" spans="1:10" ht="31" x14ac:dyDescent="0.35">
      <c r="A21" s="134"/>
      <c r="B21" s="21" t="s">
        <v>514</v>
      </c>
      <c r="C21" s="50">
        <v>0</v>
      </c>
      <c r="D21" s="50">
        <v>0</v>
      </c>
      <c r="E21" s="50">
        <v>0</v>
      </c>
      <c r="H21" s="376">
        <f t="shared" si="2"/>
        <v>0</v>
      </c>
      <c r="I21" s="377" t="e">
        <f t="shared" si="3"/>
        <v>#DIV/0!</v>
      </c>
      <c r="J21" s="369"/>
    </row>
    <row r="22" spans="1:10" ht="31" x14ac:dyDescent="0.35">
      <c r="A22" s="134"/>
      <c r="B22" s="21" t="s">
        <v>119</v>
      </c>
      <c r="C22" s="50">
        <v>0</v>
      </c>
      <c r="D22" s="50">
        <v>0</v>
      </c>
      <c r="E22" s="50">
        <v>0</v>
      </c>
      <c r="H22" s="376">
        <f t="shared" si="2"/>
        <v>0</v>
      </c>
      <c r="I22" s="377" t="e">
        <f t="shared" si="3"/>
        <v>#DIV/0!</v>
      </c>
      <c r="J22" s="369"/>
    </row>
    <row r="23" spans="1:10" ht="31" x14ac:dyDescent="0.35">
      <c r="A23" s="134"/>
      <c r="B23" s="21" t="s">
        <v>818</v>
      </c>
      <c r="C23" s="50">
        <v>0</v>
      </c>
      <c r="D23" s="50">
        <v>0</v>
      </c>
      <c r="E23" s="50">
        <v>0</v>
      </c>
      <c r="H23" s="376">
        <f t="shared" si="2"/>
        <v>0</v>
      </c>
      <c r="I23" s="377" t="e">
        <f t="shared" si="3"/>
        <v>#DIV/0!</v>
      </c>
      <c r="J23" s="369"/>
    </row>
    <row r="24" spans="1:10" x14ac:dyDescent="0.35">
      <c r="A24" s="135"/>
      <c r="B24" s="21" t="s">
        <v>120</v>
      </c>
      <c r="C24" s="50">
        <v>0</v>
      </c>
      <c r="D24" s="50">
        <v>0</v>
      </c>
      <c r="E24" s="50">
        <v>0</v>
      </c>
      <c r="H24" s="376">
        <f t="shared" si="2"/>
        <v>0</v>
      </c>
      <c r="I24" s="377" t="e">
        <f t="shared" si="3"/>
        <v>#DIV/0!</v>
      </c>
      <c r="J24" s="369"/>
    </row>
    <row r="25" spans="1:10" x14ac:dyDescent="0.35">
      <c r="A25" s="134"/>
      <c r="B25" s="21" t="s">
        <v>121</v>
      </c>
      <c r="C25" s="50">
        <v>0</v>
      </c>
      <c r="D25" s="50">
        <v>0</v>
      </c>
      <c r="E25" s="50">
        <v>0</v>
      </c>
      <c r="H25" s="376">
        <f t="shared" ref="H25" si="6">C25-E25</f>
        <v>0</v>
      </c>
      <c r="I25" s="377" t="e">
        <f t="shared" ref="I25" si="7">H25/E25</f>
        <v>#DIV/0!</v>
      </c>
      <c r="J25" s="369"/>
    </row>
    <row r="26" spans="1:10" ht="17" x14ac:dyDescent="0.35">
      <c r="A26" s="134"/>
      <c r="B26" s="161" t="s">
        <v>513</v>
      </c>
      <c r="C26" s="162"/>
      <c r="D26" s="162"/>
      <c r="E26" s="162"/>
      <c r="H26" s="378"/>
      <c r="I26" s="379"/>
      <c r="J26" s="370"/>
    </row>
    <row r="27" spans="1:10" x14ac:dyDescent="0.35">
      <c r="A27" s="135"/>
      <c r="B27" s="173" t="s">
        <v>122</v>
      </c>
      <c r="C27" s="50">
        <v>0</v>
      </c>
      <c r="D27" s="50">
        <v>0</v>
      </c>
      <c r="E27" s="50">
        <v>0</v>
      </c>
      <c r="H27" s="376">
        <f t="shared" ref="H27:H41" si="8">C27-E27</f>
        <v>0</v>
      </c>
      <c r="I27" s="377" t="e">
        <f t="shared" ref="I27:I41" si="9">H27/E27</f>
        <v>#DIV/0!</v>
      </c>
      <c r="J27" s="369"/>
    </row>
    <row r="28" spans="1:10" x14ac:dyDescent="0.35">
      <c r="A28" s="134"/>
      <c r="B28" s="173" t="s">
        <v>123</v>
      </c>
      <c r="C28" s="50">
        <v>0</v>
      </c>
      <c r="D28" s="50">
        <v>0</v>
      </c>
      <c r="E28" s="50">
        <v>0</v>
      </c>
      <c r="H28" s="376">
        <f t="shared" si="8"/>
        <v>0</v>
      </c>
      <c r="I28" s="377" t="e">
        <f t="shared" si="9"/>
        <v>#DIV/0!</v>
      </c>
      <c r="J28" s="369"/>
    </row>
    <row r="29" spans="1:10" x14ac:dyDescent="0.35">
      <c r="A29" s="134"/>
      <c r="B29" s="173" t="s">
        <v>124</v>
      </c>
      <c r="C29" s="50">
        <v>0</v>
      </c>
      <c r="D29" s="50">
        <v>0</v>
      </c>
      <c r="E29" s="50">
        <v>0</v>
      </c>
      <c r="H29" s="376">
        <f t="shared" si="8"/>
        <v>0</v>
      </c>
      <c r="I29" s="377" t="e">
        <f t="shared" si="9"/>
        <v>#DIV/0!</v>
      </c>
      <c r="J29" s="369"/>
    </row>
    <row r="30" spans="1:10" ht="18.75" customHeight="1" x14ac:dyDescent="0.35">
      <c r="A30" s="142" t="s">
        <v>990</v>
      </c>
      <c r="B30" s="163" t="s">
        <v>498</v>
      </c>
      <c r="C30" s="150">
        <f>SUM(C10:C29)</f>
        <v>0</v>
      </c>
      <c r="D30" s="150">
        <f t="shared" ref="D30" si="10">SUM(D10:D29)</f>
        <v>0</v>
      </c>
      <c r="E30" s="150">
        <f>SUM(E10:E29)</f>
        <v>0</v>
      </c>
      <c r="H30" s="376">
        <f t="shared" si="8"/>
        <v>0</v>
      </c>
      <c r="I30" s="377" t="e">
        <f t="shared" si="9"/>
        <v>#DIV/0!</v>
      </c>
      <c r="J30" s="369"/>
    </row>
    <row r="31" spans="1:10" x14ac:dyDescent="0.35">
      <c r="A31" s="134"/>
      <c r="B31" s="164"/>
      <c r="C31" s="165"/>
      <c r="D31" s="166"/>
      <c r="E31" s="166"/>
      <c r="H31" s="376"/>
      <c r="I31" s="377"/>
      <c r="J31" s="369"/>
    </row>
    <row r="32" spans="1:10" ht="31" x14ac:dyDescent="0.35">
      <c r="A32" s="134"/>
      <c r="B32" s="21" t="s">
        <v>126</v>
      </c>
      <c r="C32" s="50">
        <v>0</v>
      </c>
      <c r="D32" s="50">
        <v>0</v>
      </c>
      <c r="E32" s="50">
        <v>0</v>
      </c>
      <c r="H32" s="376">
        <f t="shared" si="8"/>
        <v>0</v>
      </c>
      <c r="I32" s="377" t="e">
        <f t="shared" si="9"/>
        <v>#DIV/0!</v>
      </c>
      <c r="J32" s="369"/>
    </row>
    <row r="33" spans="1:10" x14ac:dyDescent="0.35">
      <c r="A33" s="135"/>
      <c r="B33" s="21"/>
      <c r="C33" s="167"/>
      <c r="D33" s="168"/>
      <c r="E33" s="168"/>
      <c r="H33" s="376"/>
      <c r="I33" s="377"/>
      <c r="J33" s="372"/>
    </row>
    <row r="34" spans="1:10" x14ac:dyDescent="0.35">
      <c r="A34" s="134"/>
      <c r="B34" s="161" t="s">
        <v>125</v>
      </c>
      <c r="C34" s="162"/>
      <c r="D34" s="162"/>
      <c r="E34" s="162"/>
      <c r="H34" s="378"/>
      <c r="I34" s="379"/>
      <c r="J34" s="370"/>
    </row>
    <row r="35" spans="1:10" x14ac:dyDescent="0.35">
      <c r="A35" s="134"/>
      <c r="B35" s="21" t="s">
        <v>127</v>
      </c>
      <c r="C35" s="50">
        <v>0</v>
      </c>
      <c r="D35" s="50">
        <v>0</v>
      </c>
      <c r="E35" s="50">
        <v>0</v>
      </c>
      <c r="H35" s="376">
        <f t="shared" si="8"/>
        <v>0</v>
      </c>
      <c r="I35" s="377" t="e">
        <f t="shared" si="9"/>
        <v>#DIV/0!</v>
      </c>
      <c r="J35" s="369"/>
    </row>
    <row r="36" spans="1:10" ht="31" x14ac:dyDescent="0.35">
      <c r="A36" s="134"/>
      <c r="B36" s="21" t="s">
        <v>128</v>
      </c>
      <c r="C36" s="50">
        <v>0</v>
      </c>
      <c r="D36" s="50">
        <v>0</v>
      </c>
      <c r="E36" s="50">
        <v>0</v>
      </c>
      <c r="H36" s="376">
        <f t="shared" si="8"/>
        <v>0</v>
      </c>
      <c r="I36" s="377" t="e">
        <f t="shared" si="9"/>
        <v>#DIV/0!</v>
      </c>
      <c r="J36" s="369"/>
    </row>
    <row r="37" spans="1:10" ht="31" x14ac:dyDescent="0.35">
      <c r="A37" s="135"/>
      <c r="B37" s="163" t="s">
        <v>499</v>
      </c>
      <c r="C37" s="150">
        <f>SUM(C32:C36)</f>
        <v>0</v>
      </c>
      <c r="D37" s="150">
        <f t="shared" ref="D37:E37" si="11">SUM(D32:D36)</f>
        <v>0</v>
      </c>
      <c r="E37" s="150">
        <f t="shared" si="11"/>
        <v>0</v>
      </c>
      <c r="H37" s="376">
        <f t="shared" si="8"/>
        <v>0</v>
      </c>
      <c r="I37" s="377" t="e">
        <f t="shared" si="9"/>
        <v>#DIV/0!</v>
      </c>
      <c r="J37" s="369"/>
    </row>
    <row r="38" spans="1:10" x14ac:dyDescent="0.35">
      <c r="A38" s="134"/>
      <c r="B38" s="164"/>
      <c r="C38" s="165"/>
      <c r="D38" s="166"/>
      <c r="E38" s="166"/>
      <c r="H38" s="376"/>
      <c r="I38" s="377"/>
      <c r="J38" s="372"/>
    </row>
    <row r="39" spans="1:10" ht="16.5" x14ac:dyDescent="0.35">
      <c r="A39" s="134"/>
      <c r="B39" s="161" t="s">
        <v>507</v>
      </c>
      <c r="C39" s="162"/>
      <c r="D39" s="162"/>
      <c r="E39" s="162"/>
      <c r="H39" s="378"/>
      <c r="I39" s="379"/>
      <c r="J39" s="370"/>
    </row>
    <row r="40" spans="1:10" x14ac:dyDescent="0.35">
      <c r="A40" s="135"/>
      <c r="B40" s="21" t="s">
        <v>129</v>
      </c>
      <c r="C40" s="50">
        <v>0</v>
      </c>
      <c r="D40" s="50">
        <v>0</v>
      </c>
      <c r="E40" s="50">
        <v>0</v>
      </c>
      <c r="H40" s="376">
        <f t="shared" si="8"/>
        <v>0</v>
      </c>
      <c r="I40" s="377" t="e">
        <f t="shared" si="9"/>
        <v>#DIV/0!</v>
      </c>
      <c r="J40" s="369"/>
    </row>
    <row r="41" spans="1:10" x14ac:dyDescent="0.35">
      <c r="A41" s="134"/>
      <c r="B41" s="21" t="s">
        <v>130</v>
      </c>
      <c r="C41" s="50">
        <v>0</v>
      </c>
      <c r="D41" s="50">
        <v>0</v>
      </c>
      <c r="E41" s="50">
        <v>0</v>
      </c>
      <c r="H41" s="376">
        <f t="shared" si="8"/>
        <v>0</v>
      </c>
      <c r="I41" s="377" t="e">
        <f t="shared" si="9"/>
        <v>#DIV/0!</v>
      </c>
      <c r="J41" s="369"/>
    </row>
    <row r="42" spans="1:10" x14ac:dyDescent="0.35">
      <c r="A42" s="92" t="s">
        <v>748</v>
      </c>
      <c r="B42" s="21" t="s">
        <v>131</v>
      </c>
      <c r="C42" s="50">
        <v>0</v>
      </c>
      <c r="D42" s="50">
        <v>0</v>
      </c>
      <c r="E42" s="50">
        <v>0</v>
      </c>
      <c r="H42" s="376">
        <f t="shared" ref="H42" si="12">C42-E42</f>
        <v>0</v>
      </c>
      <c r="I42" s="377" t="e">
        <f t="shared" ref="I42" si="13">H42/E42</f>
        <v>#DIV/0!</v>
      </c>
      <c r="J42" s="369"/>
    </row>
    <row r="43" spans="1:10" x14ac:dyDescent="0.35">
      <c r="A43" s="134"/>
      <c r="B43" s="21" t="s">
        <v>132</v>
      </c>
      <c r="C43" s="50">
        <v>0</v>
      </c>
      <c r="D43" s="50">
        <v>0</v>
      </c>
      <c r="E43" s="50">
        <v>0</v>
      </c>
      <c r="H43" s="376">
        <f t="shared" ref="H43:H47" si="14">C43-E43</f>
        <v>0</v>
      </c>
      <c r="I43" s="377" t="e">
        <f t="shared" ref="I43:I47" si="15">H43/E43</f>
        <v>#DIV/0!</v>
      </c>
      <c r="J43" s="369"/>
    </row>
    <row r="44" spans="1:10" ht="31" x14ac:dyDescent="0.35">
      <c r="A44" s="134"/>
      <c r="B44" s="21" t="s">
        <v>133</v>
      </c>
      <c r="C44" s="50">
        <v>0</v>
      </c>
      <c r="D44" s="50">
        <v>0</v>
      </c>
      <c r="E44" s="50">
        <v>0</v>
      </c>
      <c r="H44" s="376">
        <f t="shared" si="14"/>
        <v>0</v>
      </c>
      <c r="I44" s="377" t="e">
        <f t="shared" si="15"/>
        <v>#DIV/0!</v>
      </c>
      <c r="J44" s="369"/>
    </row>
    <row r="45" spans="1:10" ht="28.5" x14ac:dyDescent="0.35">
      <c r="A45" s="134"/>
      <c r="B45" s="163" t="s">
        <v>500</v>
      </c>
      <c r="C45" s="150">
        <f>SUM(C40:C44)</f>
        <v>0</v>
      </c>
      <c r="D45" s="150">
        <f t="shared" ref="D45" si="16">SUM(D40:D44)</f>
        <v>0</v>
      </c>
      <c r="E45" s="150">
        <f>SUM(E40:E44)</f>
        <v>0</v>
      </c>
      <c r="H45" s="376">
        <f t="shared" si="14"/>
        <v>0</v>
      </c>
      <c r="I45" s="377" t="e">
        <f t="shared" si="15"/>
        <v>#DIV/0!</v>
      </c>
      <c r="J45" s="369"/>
    </row>
    <row r="46" spans="1:10" ht="28.5" x14ac:dyDescent="0.35">
      <c r="A46" s="92" t="s">
        <v>748</v>
      </c>
      <c r="B46" s="164" t="s">
        <v>501</v>
      </c>
      <c r="C46" s="150">
        <f>C37+C45</f>
        <v>0</v>
      </c>
      <c r="D46" s="150">
        <f t="shared" ref="D46:E46" si="17">D37+D45</f>
        <v>0</v>
      </c>
      <c r="E46" s="150">
        <f t="shared" si="17"/>
        <v>0</v>
      </c>
      <c r="H46" s="376">
        <f t="shared" si="14"/>
        <v>0</v>
      </c>
      <c r="I46" s="377" t="e">
        <f t="shared" si="15"/>
        <v>#DIV/0!</v>
      </c>
      <c r="J46" s="369"/>
    </row>
    <row r="47" spans="1:10" ht="31.5" thickBot="1" x14ac:dyDescent="0.4">
      <c r="A47" s="134"/>
      <c r="B47" s="169" t="s">
        <v>502</v>
      </c>
      <c r="C47" s="150">
        <f>C30+C46</f>
        <v>0</v>
      </c>
      <c r="D47" s="150">
        <f t="shared" ref="D47:E47" si="18">D30+D46</f>
        <v>0</v>
      </c>
      <c r="E47" s="150">
        <f t="shared" si="18"/>
        <v>0</v>
      </c>
      <c r="H47" s="376">
        <f t="shared" si="14"/>
        <v>0</v>
      </c>
      <c r="I47" s="377" t="e">
        <f t="shared" si="15"/>
        <v>#DIV/0!</v>
      </c>
      <c r="J47" s="369"/>
    </row>
    <row r="48" spans="1:10" x14ac:dyDescent="0.35">
      <c r="A48" s="134"/>
      <c r="B48" s="164"/>
      <c r="C48" s="165"/>
      <c r="D48" s="166"/>
      <c r="E48" s="166"/>
      <c r="H48" s="376"/>
      <c r="I48" s="377"/>
      <c r="J48" s="372"/>
    </row>
    <row r="49" spans="1:10" ht="32" x14ac:dyDescent="0.35">
      <c r="A49" s="134"/>
      <c r="B49" s="161" t="s">
        <v>506</v>
      </c>
      <c r="C49" s="162"/>
      <c r="D49" s="162"/>
      <c r="E49" s="162"/>
      <c r="H49" s="378"/>
      <c r="I49" s="379"/>
      <c r="J49" s="370"/>
    </row>
    <row r="50" spans="1:10" x14ac:dyDescent="0.35">
      <c r="A50" s="135"/>
      <c r="B50" s="21" t="s">
        <v>515</v>
      </c>
      <c r="C50" s="50">
        <v>0</v>
      </c>
      <c r="D50" s="50">
        <v>0</v>
      </c>
      <c r="E50" s="50">
        <v>0</v>
      </c>
      <c r="H50" s="376">
        <f t="shared" ref="H50:H51" si="19">C50-E50</f>
        <v>0</v>
      </c>
      <c r="I50" s="377" t="e">
        <f t="shared" ref="I50:I51" si="20">H50/E50</f>
        <v>#DIV/0!</v>
      </c>
      <c r="J50" s="369"/>
    </row>
    <row r="51" spans="1:10" x14ac:dyDescent="0.35">
      <c r="A51" s="134"/>
      <c r="B51" s="21" t="s">
        <v>516</v>
      </c>
      <c r="C51" s="50">
        <v>0</v>
      </c>
      <c r="D51" s="50">
        <v>0</v>
      </c>
      <c r="E51" s="50">
        <v>0</v>
      </c>
      <c r="H51" s="376">
        <f t="shared" si="19"/>
        <v>0</v>
      </c>
      <c r="I51" s="377" t="e">
        <f t="shared" si="20"/>
        <v>#DIV/0!</v>
      </c>
      <c r="J51" s="369"/>
    </row>
    <row r="52" spans="1:10" x14ac:dyDescent="0.35">
      <c r="A52" s="134"/>
      <c r="B52" s="161" t="s">
        <v>134</v>
      </c>
      <c r="C52" s="162"/>
      <c r="D52" s="162"/>
      <c r="E52" s="162"/>
      <c r="H52" s="378"/>
      <c r="I52" s="379"/>
      <c r="J52" s="370"/>
    </row>
    <row r="53" spans="1:10" x14ac:dyDescent="0.35">
      <c r="A53" s="134"/>
      <c r="B53" s="21" t="s">
        <v>390</v>
      </c>
      <c r="C53" s="50">
        <v>0</v>
      </c>
      <c r="D53" s="50">
        <v>0</v>
      </c>
      <c r="E53" s="50">
        <v>0</v>
      </c>
      <c r="H53" s="376">
        <f t="shared" ref="H53:H59" si="21">C53-E53</f>
        <v>0</v>
      </c>
      <c r="I53" s="377" t="e">
        <f t="shared" ref="I53:I59" si="22">H53/E53</f>
        <v>#DIV/0!</v>
      </c>
      <c r="J53" s="369"/>
    </row>
    <row r="54" spans="1:10" x14ac:dyDescent="0.35">
      <c r="A54" s="135"/>
      <c r="B54" s="173" t="s">
        <v>391</v>
      </c>
      <c r="C54" s="50">
        <v>0</v>
      </c>
      <c r="D54" s="50">
        <v>0</v>
      </c>
      <c r="E54" s="50">
        <v>0</v>
      </c>
      <c r="H54" s="376">
        <f t="shared" si="21"/>
        <v>0</v>
      </c>
      <c r="I54" s="377" t="e">
        <f t="shared" si="22"/>
        <v>#DIV/0!</v>
      </c>
      <c r="J54" s="369"/>
    </row>
    <row r="55" spans="1:10" x14ac:dyDescent="0.35">
      <c r="A55" s="134"/>
      <c r="B55" s="173" t="s">
        <v>392</v>
      </c>
      <c r="C55" s="50">
        <v>0</v>
      </c>
      <c r="D55" s="50">
        <v>0</v>
      </c>
      <c r="E55" s="50">
        <v>0</v>
      </c>
      <c r="H55" s="376">
        <f t="shared" si="21"/>
        <v>0</v>
      </c>
      <c r="I55" s="377" t="e">
        <f t="shared" si="22"/>
        <v>#DIV/0!</v>
      </c>
      <c r="J55" s="369"/>
    </row>
    <row r="56" spans="1:10" x14ac:dyDescent="0.35">
      <c r="A56" s="134"/>
      <c r="B56" s="173" t="s">
        <v>393</v>
      </c>
      <c r="C56" s="50">
        <v>0</v>
      </c>
      <c r="D56" s="50">
        <v>0</v>
      </c>
      <c r="E56" s="50">
        <v>0</v>
      </c>
      <c r="H56" s="376">
        <f t="shared" si="21"/>
        <v>0</v>
      </c>
      <c r="I56" s="377" t="e">
        <f t="shared" si="22"/>
        <v>#DIV/0!</v>
      </c>
      <c r="J56" s="369"/>
    </row>
    <row r="57" spans="1:10" x14ac:dyDescent="0.35">
      <c r="A57" s="134"/>
      <c r="B57" s="173" t="s">
        <v>394</v>
      </c>
      <c r="C57" s="50">
        <v>0</v>
      </c>
      <c r="D57" s="50">
        <v>0</v>
      </c>
      <c r="E57" s="50">
        <v>0</v>
      </c>
      <c r="H57" s="376">
        <f t="shared" si="21"/>
        <v>0</v>
      </c>
      <c r="I57" s="377" t="e">
        <f t="shared" si="22"/>
        <v>#DIV/0!</v>
      </c>
      <c r="J57" s="369"/>
    </row>
    <row r="58" spans="1:10" ht="31" x14ac:dyDescent="0.35">
      <c r="A58" s="134"/>
      <c r="B58" s="21" t="s">
        <v>395</v>
      </c>
      <c r="C58" s="50">
        <v>0</v>
      </c>
      <c r="D58" s="50">
        <v>0</v>
      </c>
      <c r="E58" s="50">
        <v>0</v>
      </c>
      <c r="H58" s="376">
        <f t="shared" si="21"/>
        <v>0</v>
      </c>
      <c r="I58" s="377" t="e">
        <f t="shared" si="22"/>
        <v>#DIV/0!</v>
      </c>
      <c r="J58" s="369"/>
    </row>
    <row r="59" spans="1:10" ht="31" x14ac:dyDescent="0.35">
      <c r="A59" s="92" t="s">
        <v>748</v>
      </c>
      <c r="B59" s="163" t="s">
        <v>503</v>
      </c>
      <c r="C59" s="150">
        <f>SUM(C50:C58)</f>
        <v>0</v>
      </c>
      <c r="D59" s="150">
        <f t="shared" ref="D59:E59" si="23">SUM(D50:D58)</f>
        <v>0</v>
      </c>
      <c r="E59" s="150">
        <f t="shared" si="23"/>
        <v>0</v>
      </c>
      <c r="H59" s="376">
        <f t="shared" si="21"/>
        <v>0</v>
      </c>
      <c r="I59" s="377" t="e">
        <f t="shared" si="22"/>
        <v>#DIV/0!</v>
      </c>
      <c r="J59" s="369"/>
    </row>
    <row r="60" spans="1:10" x14ac:dyDescent="0.35">
      <c r="A60" s="134"/>
      <c r="B60" s="170"/>
      <c r="C60" s="171"/>
      <c r="D60" s="171"/>
      <c r="E60" s="171"/>
      <c r="H60" s="376"/>
      <c r="I60" s="377"/>
      <c r="J60" s="372"/>
    </row>
    <row r="61" spans="1:10" ht="60" thickBot="1" x14ac:dyDescent="0.4">
      <c r="A61" s="134"/>
      <c r="B61" s="172" t="s">
        <v>504</v>
      </c>
      <c r="C61" s="156">
        <f>C30+C37+C59</f>
        <v>0</v>
      </c>
      <c r="D61" s="156">
        <f t="shared" ref="D61:E61" si="24">D30+D37+D59</f>
        <v>0</v>
      </c>
      <c r="E61" s="156">
        <f t="shared" si="24"/>
        <v>0</v>
      </c>
      <c r="H61" s="380">
        <f t="shared" ref="H61" si="25">C61-E61</f>
        <v>0</v>
      </c>
      <c r="I61" s="381" t="e">
        <f t="shared" ref="I61" si="26">H61/E61</f>
        <v>#DIV/0!</v>
      </c>
      <c r="J61" s="371"/>
    </row>
    <row r="62" spans="1:10" customFormat="1" ht="14.5" x14ac:dyDescent="0.35"/>
    <row r="63" spans="1:10" customFormat="1" ht="17.5" x14ac:dyDescent="0.35">
      <c r="B63" s="146" t="s">
        <v>100</v>
      </c>
      <c r="C63" s="1"/>
    </row>
    <row r="64" spans="1:10" customFormat="1" ht="17.5" x14ac:dyDescent="0.35">
      <c r="B64" s="146" t="s">
        <v>101</v>
      </c>
      <c r="C64" s="1"/>
    </row>
    <row r="65" spans="2:5" customFormat="1" ht="17.5" x14ac:dyDescent="0.35">
      <c r="B65" s="146" t="s">
        <v>505</v>
      </c>
    </row>
    <row r="66" spans="2:5" customFormat="1" ht="17.5" x14ac:dyDescent="0.35">
      <c r="B66" s="146" t="s">
        <v>508</v>
      </c>
    </row>
    <row r="67" spans="2:5" customFormat="1" ht="14.5" x14ac:dyDescent="0.35"/>
    <row r="68" spans="2:5" x14ac:dyDescent="0.35">
      <c r="B68" s="9"/>
      <c r="C68" s="9"/>
      <c r="D68" s="9"/>
    </row>
    <row r="69" spans="2:5" ht="134.25" customHeight="1" x14ac:dyDescent="0.35">
      <c r="B69" s="410" t="s">
        <v>65</v>
      </c>
      <c r="C69" s="411"/>
      <c r="D69" s="411"/>
      <c r="E69" s="412"/>
    </row>
  </sheetData>
  <sheetProtection algorithmName="SHA-512" hashValue="sYjGAdkLU9GpGHRgC64cnq6/8DiBxM+b0dKyBimN1vT51YEkaEGohNy5hJ7EjKwU1dxYd7mK3Jok06+HGIuWHQ==" saltValue="fyCiLybCYX1/6yyu+52Rlg==" spinCount="100000" sheet="1" formatCells="0" formatColumns="0" formatRows="0" selectLockedCells="1"/>
  <mergeCells count="7">
    <mergeCell ref="B6:D6"/>
    <mergeCell ref="C1:D1"/>
    <mergeCell ref="B69:E69"/>
    <mergeCell ref="H6:J6"/>
    <mergeCell ref="H8:H9"/>
    <mergeCell ref="I8:I9"/>
    <mergeCell ref="J8:J9"/>
  </mergeCells>
  <conditionalFormatting sqref="I10:I61">
    <cfRule type="cellIs" dxfId="10" priority="1" operator="greaterThanOrEqual">
      <formula>0.1</formula>
    </cfRule>
    <cfRule type="cellIs" dxfId="9" priority="2" operator="lessThanOrEqual">
      <formula>-0.1</formula>
    </cfRule>
  </conditionalFormatting>
  <hyperlinks>
    <hyperlink ref="A30" location="'Solvency Assessment'!A19" display="Solvency '!A19" xr:uid="{00000000-0004-0000-0300-000002000000}"/>
    <hyperlink ref="A13" location="'Insurance and Reinsurance'!A22" display="'Insurance and Reinsurance'!A22" xr:uid="{49FC9840-7D60-46C0-A904-2D67C4E347A6}"/>
    <hyperlink ref="A14" location="'Insurance and Reinsurance'!A22" display="'Insurance and Reinsurance'!A22" xr:uid="{5EB68493-AB6C-490F-B0C7-2218A021B0D7}"/>
    <hyperlink ref="A46" location="'Statement of Changes in Equity'!A20" display="Statement of Changes in Equity'!A20" xr:uid="{D14D95D7-AB46-4B4B-8F9C-E8C86AF4BFEE}"/>
    <hyperlink ref="A42" location="'Statement of Changes in Equity'!A20" display="Statement of Changes in Equity'!A20" xr:uid="{35D361D1-82BB-4B7C-9A7A-68F844151E0F}"/>
    <hyperlink ref="A15" location="'Section 8 (3) '!A28" display="Section 8 (3) '!A28" xr:uid="{F9259F71-B2F6-4299-B4DD-69A4D016C9BF}"/>
    <hyperlink ref="A59" location="'Statement of Changes in Equity'!A20" display="Statement of Changes in Equity'!A20" xr:uid="{66785AB0-902F-4F0A-A5ED-94C072AF448E}"/>
  </hyperlinks>
  <pageMargins left="0.7" right="0.7" top="0.75" bottom="0.75" header="0.3" footer="0.3"/>
  <pageSetup scale="34" fitToHeight="0" orientation="portrait" r:id="rId1"/>
  <headerFooter>
    <oddFooter>&amp;L&amp;F&amp;C&amp;A&amp;RPage 4</oddFooter>
  </headerFooter>
  <customProperties>
    <customPr name="Sheet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0"/>
  <sheetViews>
    <sheetView workbookViewId="0">
      <selection activeCell="A10" sqref="A10"/>
    </sheetView>
  </sheetViews>
  <sheetFormatPr defaultColWidth="9.1796875" defaultRowHeight="15.5" x14ac:dyDescent="0.35"/>
  <cols>
    <col min="1" max="1" width="20.453125" style="2" bestFit="1" customWidth="1"/>
    <col min="2" max="2" width="63.7265625" style="1" customWidth="1"/>
    <col min="3" max="3" width="21.453125" style="1" customWidth="1"/>
    <col min="4" max="4" width="18.453125" style="1" customWidth="1"/>
    <col min="5" max="5" width="18.7265625" style="1" customWidth="1"/>
    <col min="6" max="7" width="9.1796875" style="1"/>
    <col min="8" max="8" width="20" style="1" customWidth="1"/>
    <col min="9" max="9" width="19.26953125" style="1" customWidth="1"/>
    <col min="10" max="10" width="78.1796875" style="1" customWidth="1"/>
    <col min="11" max="16384" width="9.1796875" style="1"/>
  </cols>
  <sheetData>
    <row r="1" spans="1:11" x14ac:dyDescent="0.35">
      <c r="B1" s="1" t="s">
        <v>23</v>
      </c>
      <c r="C1" s="386">
        <f>'Cover Page '!$C$21</f>
        <v>0</v>
      </c>
      <c r="D1" s="387"/>
    </row>
    <row r="2" spans="1:11" x14ac:dyDescent="0.35">
      <c r="B2" s="1" t="s">
        <v>24</v>
      </c>
      <c r="C2" s="140" t="str">
        <f>'Cover Page '!$C$24</f>
        <v>March</v>
      </c>
      <c r="D2" s="141">
        <f>'Cover Page '!$D$24</f>
        <v>2025</v>
      </c>
    </row>
    <row r="3" spans="1:11" x14ac:dyDescent="0.35">
      <c r="C3" s="174"/>
      <c r="D3"/>
    </row>
    <row r="4" spans="1:11" x14ac:dyDescent="0.35">
      <c r="D4" s="3" t="s">
        <v>5</v>
      </c>
      <c r="E4" s="3"/>
    </row>
    <row r="5" spans="1:11" x14ac:dyDescent="0.35">
      <c r="C5" s="3"/>
      <c r="D5" s="3"/>
      <c r="E5" s="3"/>
    </row>
    <row r="6" spans="1:11" x14ac:dyDescent="0.35">
      <c r="B6" s="102" t="s">
        <v>137</v>
      </c>
      <c r="C6" s="3"/>
      <c r="H6" s="407" t="s">
        <v>1006</v>
      </c>
      <c r="I6" s="407"/>
      <c r="J6" s="407"/>
    </row>
    <row r="7" spans="1:11" ht="16" thickBot="1" x14ac:dyDescent="0.4"/>
    <row r="8" spans="1:11" ht="45" customHeight="1" thickBot="1" x14ac:dyDescent="0.4">
      <c r="A8" s="2" t="s">
        <v>33</v>
      </c>
      <c r="C8" s="154" t="s">
        <v>788</v>
      </c>
      <c r="D8" s="155" t="s">
        <v>789</v>
      </c>
      <c r="E8" s="154" t="s">
        <v>790</v>
      </c>
      <c r="H8" s="408" t="s">
        <v>1004</v>
      </c>
      <c r="I8" s="408" t="s">
        <v>1005</v>
      </c>
      <c r="J8" s="408" t="s">
        <v>1007</v>
      </c>
    </row>
    <row r="9" spans="1:11" ht="16" thickBot="1" x14ac:dyDescent="0.4">
      <c r="A9" s="2" t="s">
        <v>34</v>
      </c>
      <c r="C9" s="110">
        <f>Assets!C9</f>
        <v>45747</v>
      </c>
      <c r="D9" s="176">
        <f>Assets!D9</f>
        <v>45657</v>
      </c>
      <c r="E9" s="177">
        <f>Assets!E9</f>
        <v>45382</v>
      </c>
      <c r="H9" s="409"/>
      <c r="I9" s="409"/>
      <c r="J9" s="409"/>
    </row>
    <row r="10" spans="1:11" x14ac:dyDescent="0.35">
      <c r="A10" s="94"/>
      <c r="B10" s="178" t="s">
        <v>138</v>
      </c>
      <c r="C10" s="53">
        <v>0</v>
      </c>
      <c r="D10" s="53">
        <v>0</v>
      </c>
      <c r="E10" s="53">
        <v>0</v>
      </c>
      <c r="H10" s="374">
        <f>C10-E10</f>
        <v>0</v>
      </c>
      <c r="I10" s="375" t="e">
        <f>H10/E10</f>
        <v>#DIV/0!</v>
      </c>
      <c r="J10" s="368"/>
    </row>
    <row r="11" spans="1:11" x14ac:dyDescent="0.35">
      <c r="A11" s="94"/>
      <c r="B11" s="179" t="s">
        <v>139</v>
      </c>
      <c r="C11" s="54">
        <v>0</v>
      </c>
      <c r="D11" s="54">
        <v>0</v>
      </c>
      <c r="E11" s="54">
        <v>0</v>
      </c>
      <c r="H11" s="376">
        <f t="shared" ref="H11" si="0">C11-E11</f>
        <v>0</v>
      </c>
      <c r="I11" s="377" t="e">
        <f t="shared" ref="I11" si="1">H11/E11</f>
        <v>#DIV/0!</v>
      </c>
      <c r="J11" s="369"/>
    </row>
    <row r="12" spans="1:11" s="10" customFormat="1" x14ac:dyDescent="0.35">
      <c r="A12" s="94"/>
      <c r="B12" s="179" t="s">
        <v>140</v>
      </c>
      <c r="C12" s="54">
        <v>0</v>
      </c>
      <c r="D12" s="54">
        <v>0</v>
      </c>
      <c r="E12" s="54">
        <v>0</v>
      </c>
      <c r="H12" s="376">
        <f t="shared" ref="H12:H30" si="2">C12-E12</f>
        <v>0</v>
      </c>
      <c r="I12" s="377" t="e">
        <f t="shared" ref="I12:I30" si="3">H12/E12</f>
        <v>#DIV/0!</v>
      </c>
      <c r="J12" s="369"/>
      <c r="K12" s="1"/>
    </row>
    <row r="13" spans="1:11" x14ac:dyDescent="0.35">
      <c r="A13" s="94" t="s">
        <v>751</v>
      </c>
      <c r="B13" s="180" t="s">
        <v>526</v>
      </c>
      <c r="C13" s="55">
        <f>SUM(C10:C12)</f>
        <v>0</v>
      </c>
      <c r="D13" s="55">
        <f t="shared" ref="D13:E13" si="4">SUM(D10:D12)</f>
        <v>0</v>
      </c>
      <c r="E13" s="55">
        <f t="shared" si="4"/>
        <v>0</v>
      </c>
      <c r="H13" s="376">
        <f t="shared" si="2"/>
        <v>0</v>
      </c>
      <c r="I13" s="377" t="e">
        <f t="shared" si="3"/>
        <v>#DIV/0!</v>
      </c>
      <c r="J13" s="369"/>
    </row>
    <row r="14" spans="1:11" x14ac:dyDescent="0.35">
      <c r="A14" s="94" t="s">
        <v>751</v>
      </c>
      <c r="B14" s="181" t="s">
        <v>141</v>
      </c>
      <c r="C14" s="56">
        <v>0</v>
      </c>
      <c r="D14" s="56">
        <v>0</v>
      </c>
      <c r="E14" s="56">
        <v>0</v>
      </c>
      <c r="H14" s="376">
        <f t="shared" si="2"/>
        <v>0</v>
      </c>
      <c r="I14" s="377" t="e">
        <f t="shared" si="3"/>
        <v>#DIV/0!</v>
      </c>
      <c r="J14" s="369"/>
    </row>
    <row r="15" spans="1:11" x14ac:dyDescent="0.35">
      <c r="A15" s="94" t="s">
        <v>751</v>
      </c>
      <c r="B15" s="181" t="s">
        <v>142</v>
      </c>
      <c r="C15" s="56">
        <v>0</v>
      </c>
      <c r="D15" s="56">
        <v>0</v>
      </c>
      <c r="E15" s="56">
        <v>0</v>
      </c>
      <c r="H15" s="376">
        <f t="shared" si="2"/>
        <v>0</v>
      </c>
      <c r="I15" s="377" t="e">
        <f t="shared" si="3"/>
        <v>#DIV/0!</v>
      </c>
      <c r="J15" s="369"/>
    </row>
    <row r="16" spans="1:11" x14ac:dyDescent="0.35">
      <c r="A16" s="94" t="s">
        <v>751</v>
      </c>
      <c r="B16" s="180" t="s">
        <v>525</v>
      </c>
      <c r="C16" s="55">
        <f>C13-C14-C15</f>
        <v>0</v>
      </c>
      <c r="D16" s="55">
        <f t="shared" ref="D16:E16" si="5">D13-D14-D15</f>
        <v>0</v>
      </c>
      <c r="E16" s="55">
        <f t="shared" si="5"/>
        <v>0</v>
      </c>
      <c r="H16" s="376">
        <f t="shared" si="2"/>
        <v>0</v>
      </c>
      <c r="I16" s="377" t="e">
        <f t="shared" si="3"/>
        <v>#DIV/0!</v>
      </c>
      <c r="J16" s="369"/>
    </row>
    <row r="17" spans="1:11" x14ac:dyDescent="0.35">
      <c r="A17" s="94"/>
      <c r="B17" s="181" t="s">
        <v>143</v>
      </c>
      <c r="C17" s="56">
        <v>0</v>
      </c>
      <c r="D17" s="54">
        <v>0</v>
      </c>
      <c r="E17" s="54">
        <v>0</v>
      </c>
      <c r="H17" s="376">
        <f t="shared" si="2"/>
        <v>0</v>
      </c>
      <c r="I17" s="377" t="e">
        <f t="shared" si="3"/>
        <v>#DIV/0!</v>
      </c>
      <c r="J17" s="369"/>
    </row>
    <row r="18" spans="1:11" x14ac:dyDescent="0.35">
      <c r="A18" s="94" t="s">
        <v>752</v>
      </c>
      <c r="B18" s="181" t="s">
        <v>144</v>
      </c>
      <c r="C18" s="56">
        <v>0</v>
      </c>
      <c r="D18" s="56">
        <v>0</v>
      </c>
      <c r="E18" s="56">
        <v>0</v>
      </c>
      <c r="H18" s="376">
        <f t="shared" si="2"/>
        <v>0</v>
      </c>
      <c r="I18" s="377" t="e">
        <f t="shared" si="3"/>
        <v>#DIV/0!</v>
      </c>
      <c r="J18" s="369"/>
    </row>
    <row r="19" spans="1:11" x14ac:dyDescent="0.35">
      <c r="A19" s="94" t="s">
        <v>753</v>
      </c>
      <c r="B19" s="181" t="s">
        <v>145</v>
      </c>
      <c r="C19" s="56">
        <v>0</v>
      </c>
      <c r="D19" s="56">
        <v>0</v>
      </c>
      <c r="E19" s="56">
        <v>0</v>
      </c>
      <c r="H19" s="376">
        <f t="shared" si="2"/>
        <v>0</v>
      </c>
      <c r="I19" s="377" t="e">
        <f t="shared" si="3"/>
        <v>#DIV/0!</v>
      </c>
      <c r="J19" s="369"/>
    </row>
    <row r="20" spans="1:11" s="10" customFormat="1" x14ac:dyDescent="0.35">
      <c r="A20" s="94" t="s">
        <v>754</v>
      </c>
      <c r="B20" s="180" t="s">
        <v>527</v>
      </c>
      <c r="C20" s="55">
        <f>SUM(C17:C19)</f>
        <v>0</v>
      </c>
      <c r="D20" s="55">
        <f t="shared" ref="D20:E20" si="6">SUM(D17:D19)</f>
        <v>0</v>
      </c>
      <c r="E20" s="55">
        <f t="shared" si="6"/>
        <v>0</v>
      </c>
      <c r="H20" s="376">
        <f t="shared" si="2"/>
        <v>0</v>
      </c>
      <c r="I20" s="377" t="e">
        <f t="shared" si="3"/>
        <v>#DIV/0!</v>
      </c>
      <c r="J20" s="369"/>
      <c r="K20" s="1"/>
    </row>
    <row r="21" spans="1:11" x14ac:dyDescent="0.35">
      <c r="A21" s="94"/>
      <c r="B21" s="181" t="s">
        <v>146</v>
      </c>
      <c r="C21" s="56">
        <v>0</v>
      </c>
      <c r="D21" s="56">
        <v>0</v>
      </c>
      <c r="E21" s="56">
        <v>0</v>
      </c>
      <c r="H21" s="376">
        <f t="shared" si="2"/>
        <v>0</v>
      </c>
      <c r="I21" s="377" t="e">
        <f t="shared" si="3"/>
        <v>#DIV/0!</v>
      </c>
      <c r="J21" s="369"/>
    </row>
    <row r="22" spans="1:11" ht="31" x14ac:dyDescent="0.35">
      <c r="A22" s="94"/>
      <c r="B22" s="183" t="s">
        <v>147</v>
      </c>
      <c r="C22" s="56">
        <v>0</v>
      </c>
      <c r="D22" s="56">
        <v>0</v>
      </c>
      <c r="E22" s="56">
        <v>0</v>
      </c>
      <c r="H22" s="376">
        <f t="shared" si="2"/>
        <v>0</v>
      </c>
      <c r="I22" s="377" t="e">
        <f t="shared" si="3"/>
        <v>#DIV/0!</v>
      </c>
      <c r="J22" s="369"/>
    </row>
    <row r="23" spans="1:11" x14ac:dyDescent="0.35">
      <c r="A23" s="94"/>
      <c r="B23" s="181" t="s">
        <v>148</v>
      </c>
      <c r="C23" s="56">
        <v>0</v>
      </c>
      <c r="D23" s="56">
        <v>0</v>
      </c>
      <c r="E23" s="56">
        <v>0</v>
      </c>
      <c r="H23" s="376">
        <f t="shared" si="2"/>
        <v>0</v>
      </c>
      <c r="I23" s="377" t="e">
        <f t="shared" si="3"/>
        <v>#DIV/0!</v>
      </c>
      <c r="J23" s="369"/>
    </row>
    <row r="24" spans="1:11" s="10" customFormat="1" x14ac:dyDescent="0.35">
      <c r="A24" s="94"/>
      <c r="B24" s="180" t="s">
        <v>528</v>
      </c>
      <c r="C24" s="55">
        <f>SUM(C20:C23)</f>
        <v>0</v>
      </c>
      <c r="D24" s="55">
        <f t="shared" ref="D24:E24" si="7">SUM(D20:D23)</f>
        <v>0</v>
      </c>
      <c r="E24" s="55">
        <f t="shared" si="7"/>
        <v>0</v>
      </c>
      <c r="H24" s="376">
        <f t="shared" si="2"/>
        <v>0</v>
      </c>
      <c r="I24" s="377" t="e">
        <f t="shared" si="3"/>
        <v>#DIV/0!</v>
      </c>
      <c r="J24" s="369"/>
      <c r="K24" s="1"/>
    </row>
    <row r="25" spans="1:11" s="10" customFormat="1" x14ac:dyDescent="0.35">
      <c r="A25" s="94"/>
      <c r="B25" s="181" t="s">
        <v>149</v>
      </c>
      <c r="C25" s="56">
        <v>0</v>
      </c>
      <c r="D25" s="56">
        <v>0</v>
      </c>
      <c r="E25" s="56">
        <v>0</v>
      </c>
      <c r="H25" s="376">
        <f t="shared" si="2"/>
        <v>0</v>
      </c>
      <c r="I25" s="377" t="e">
        <f t="shared" si="3"/>
        <v>#DIV/0!</v>
      </c>
      <c r="J25" s="369"/>
      <c r="K25" s="1"/>
    </row>
    <row r="26" spans="1:11" ht="31" x14ac:dyDescent="0.35">
      <c r="A26" s="93"/>
      <c r="B26" s="181" t="s">
        <v>150</v>
      </c>
      <c r="C26" s="56">
        <v>0</v>
      </c>
      <c r="D26" s="56">
        <v>0</v>
      </c>
      <c r="E26" s="56">
        <v>0</v>
      </c>
      <c r="H26" s="376">
        <f t="shared" si="2"/>
        <v>0</v>
      </c>
      <c r="I26" s="377" t="e">
        <f t="shared" si="3"/>
        <v>#DIV/0!</v>
      </c>
      <c r="J26" s="369"/>
    </row>
    <row r="27" spans="1:11" x14ac:dyDescent="0.35">
      <c r="A27" s="93"/>
      <c r="B27" s="181" t="s">
        <v>151</v>
      </c>
      <c r="C27" s="56">
        <v>0</v>
      </c>
      <c r="D27" s="56">
        <v>0</v>
      </c>
      <c r="E27" s="56">
        <v>0</v>
      </c>
      <c r="H27" s="376">
        <f t="shared" si="2"/>
        <v>0</v>
      </c>
      <c r="I27" s="377" t="e">
        <f t="shared" si="3"/>
        <v>#DIV/0!</v>
      </c>
      <c r="J27" s="369"/>
    </row>
    <row r="28" spans="1:11" ht="29" x14ac:dyDescent="0.35">
      <c r="A28" s="93"/>
      <c r="B28" s="180" t="s">
        <v>529</v>
      </c>
      <c r="C28" s="55">
        <f>C25+C26-C27</f>
        <v>0</v>
      </c>
      <c r="D28" s="55">
        <f t="shared" ref="D28:E28" si="8">D25+D26-D27</f>
        <v>0</v>
      </c>
      <c r="E28" s="55">
        <f t="shared" si="8"/>
        <v>0</v>
      </c>
      <c r="H28" s="376">
        <f t="shared" si="2"/>
        <v>0</v>
      </c>
      <c r="I28" s="377" t="e">
        <f t="shared" si="3"/>
        <v>#DIV/0!</v>
      </c>
      <c r="J28" s="369"/>
    </row>
    <row r="29" spans="1:11" s="10" customFormat="1" x14ac:dyDescent="0.35">
      <c r="A29" s="91"/>
      <c r="B29" s="180" t="s">
        <v>530</v>
      </c>
      <c r="C29" s="55">
        <f>C16+C24+C28</f>
        <v>0</v>
      </c>
      <c r="D29" s="55">
        <f t="shared" ref="D29:E29" si="9">D16+D24+D28</f>
        <v>0</v>
      </c>
      <c r="E29" s="55">
        <f t="shared" si="9"/>
        <v>0</v>
      </c>
      <c r="H29" s="376">
        <f t="shared" si="2"/>
        <v>0</v>
      </c>
      <c r="I29" s="377" t="e">
        <f t="shared" si="3"/>
        <v>#DIV/0!</v>
      </c>
      <c r="J29" s="369"/>
      <c r="K29" s="1"/>
    </row>
    <row r="30" spans="1:11" s="10" customFormat="1" ht="18.75" customHeight="1" x14ac:dyDescent="0.35">
      <c r="A30" s="94"/>
      <c r="B30" s="181" t="s">
        <v>152</v>
      </c>
      <c r="C30" s="56">
        <v>0</v>
      </c>
      <c r="D30" s="56">
        <v>0</v>
      </c>
      <c r="E30" s="56">
        <v>0</v>
      </c>
      <c r="H30" s="376">
        <f t="shared" si="2"/>
        <v>0</v>
      </c>
      <c r="I30" s="377" t="e">
        <f t="shared" si="3"/>
        <v>#DIV/0!</v>
      </c>
      <c r="J30" s="369"/>
      <c r="K30" s="1"/>
    </row>
    <row r="31" spans="1:11" s="10" customFormat="1" ht="18.75" customHeight="1" x14ac:dyDescent="0.35">
      <c r="A31" s="94"/>
      <c r="B31" s="181" t="s">
        <v>153</v>
      </c>
      <c r="C31" s="56">
        <v>0</v>
      </c>
      <c r="D31" s="56">
        <v>0</v>
      </c>
      <c r="E31" s="56">
        <v>0</v>
      </c>
      <c r="H31" s="376">
        <f t="shared" ref="H31:H35" si="10">C31-E31</f>
        <v>0</v>
      </c>
      <c r="I31" s="377" t="e">
        <f t="shared" ref="I31:I35" si="11">H31/E31</f>
        <v>#DIV/0!</v>
      </c>
      <c r="J31" s="369"/>
      <c r="K31" s="1"/>
    </row>
    <row r="32" spans="1:11" s="10" customFormat="1" ht="18.75" customHeight="1" x14ac:dyDescent="0.35">
      <c r="A32" s="94"/>
      <c r="B32" s="180" t="s">
        <v>531</v>
      </c>
      <c r="C32" s="55">
        <f>SUM(C30:C31)</f>
        <v>0</v>
      </c>
      <c r="D32" s="55">
        <f t="shared" ref="D32:E32" si="12">SUM(D30:D31)</f>
        <v>0</v>
      </c>
      <c r="E32" s="55">
        <f t="shared" si="12"/>
        <v>0</v>
      </c>
      <c r="H32" s="376">
        <f t="shared" si="10"/>
        <v>0</v>
      </c>
      <c r="I32" s="377" t="e">
        <f t="shared" si="11"/>
        <v>#DIV/0!</v>
      </c>
      <c r="J32" s="369"/>
      <c r="K32" s="1"/>
    </row>
    <row r="33" spans="1:11" s="10" customFormat="1" ht="18.75" customHeight="1" x14ac:dyDescent="0.35">
      <c r="A33" s="94"/>
      <c r="B33" s="180" t="s">
        <v>532</v>
      </c>
      <c r="C33" s="55">
        <f>C29-C32</f>
        <v>0</v>
      </c>
      <c r="D33" s="55">
        <f t="shared" ref="D33:E33" si="13">D29-D32</f>
        <v>0</v>
      </c>
      <c r="E33" s="55">
        <f t="shared" si="13"/>
        <v>0</v>
      </c>
      <c r="H33" s="376">
        <f t="shared" si="10"/>
        <v>0</v>
      </c>
      <c r="I33" s="377" t="e">
        <f t="shared" si="11"/>
        <v>#DIV/0!</v>
      </c>
      <c r="J33" s="369"/>
      <c r="K33" s="1"/>
    </row>
    <row r="34" spans="1:11" x14ac:dyDescent="0.35">
      <c r="A34" s="94"/>
      <c r="B34" s="187" t="s">
        <v>154</v>
      </c>
      <c r="C34" s="56">
        <v>0</v>
      </c>
      <c r="D34" s="56">
        <v>0</v>
      </c>
      <c r="E34" s="56">
        <v>0</v>
      </c>
      <c r="H34" s="376">
        <f t="shared" si="10"/>
        <v>0</v>
      </c>
      <c r="I34" s="377" t="e">
        <f t="shared" si="11"/>
        <v>#DIV/0!</v>
      </c>
      <c r="J34" s="369"/>
    </row>
    <row r="35" spans="1:11" ht="16" thickBot="1" x14ac:dyDescent="0.4">
      <c r="A35" s="93"/>
      <c r="B35" s="184" t="s">
        <v>533</v>
      </c>
      <c r="C35" s="185">
        <f>C33-C34</f>
        <v>0</v>
      </c>
      <c r="D35" s="185">
        <f t="shared" ref="D35:E35" si="14">D33-D34</f>
        <v>0</v>
      </c>
      <c r="E35" s="185">
        <f t="shared" si="14"/>
        <v>0</v>
      </c>
      <c r="H35" s="380">
        <f t="shared" si="10"/>
        <v>0</v>
      </c>
      <c r="I35" s="381" t="e">
        <f t="shared" si="11"/>
        <v>#DIV/0!</v>
      </c>
      <c r="J35" s="371"/>
    </row>
    <row r="36" spans="1:11" x14ac:dyDescent="0.35">
      <c r="A36" s="147"/>
      <c r="H36"/>
      <c r="I36"/>
      <c r="J36"/>
    </row>
    <row r="37" spans="1:11" x14ac:dyDescent="0.35">
      <c r="A37" s="93"/>
      <c r="B37" s="186" t="s">
        <v>155</v>
      </c>
      <c r="C37" s="56">
        <v>0</v>
      </c>
      <c r="D37"/>
      <c r="E37"/>
      <c r="H37"/>
      <c r="I37"/>
      <c r="J37"/>
    </row>
    <row r="38" spans="1:11" x14ac:dyDescent="0.35">
      <c r="H38"/>
      <c r="I38"/>
      <c r="J38"/>
    </row>
    <row r="39" spans="1:11" ht="18.75" customHeight="1" x14ac:dyDescent="0.35">
      <c r="H39"/>
      <c r="I39"/>
      <c r="J39"/>
    </row>
    <row r="40" spans="1:11" x14ac:dyDescent="0.35">
      <c r="H40"/>
      <c r="I40"/>
      <c r="J40"/>
    </row>
    <row r="41" spans="1:11" x14ac:dyDescent="0.35">
      <c r="H41"/>
      <c r="I41"/>
      <c r="J41"/>
    </row>
    <row r="42" spans="1:11" x14ac:dyDescent="0.35">
      <c r="H42"/>
      <c r="I42"/>
      <c r="J42"/>
    </row>
    <row r="43" spans="1:11" x14ac:dyDescent="0.35">
      <c r="H43"/>
      <c r="I43"/>
      <c r="J43"/>
    </row>
    <row r="44" spans="1:11" x14ac:dyDescent="0.35">
      <c r="H44"/>
      <c r="I44"/>
      <c r="J44"/>
    </row>
    <row r="45" spans="1:11" x14ac:dyDescent="0.35">
      <c r="H45"/>
      <c r="I45"/>
      <c r="J45"/>
    </row>
    <row r="46" spans="1:11" x14ac:dyDescent="0.35">
      <c r="H46"/>
      <c r="I46"/>
      <c r="J46"/>
    </row>
    <row r="47" spans="1:11" x14ac:dyDescent="0.35">
      <c r="H47"/>
      <c r="I47"/>
      <c r="J47"/>
    </row>
    <row r="48" spans="1:11" x14ac:dyDescent="0.35">
      <c r="H48"/>
      <c r="I48"/>
      <c r="J48"/>
    </row>
    <row r="49" spans="8:10" x14ac:dyDescent="0.35">
      <c r="H49"/>
      <c r="I49"/>
      <c r="J49"/>
    </row>
    <row r="50" spans="8:10" x14ac:dyDescent="0.35">
      <c r="H50"/>
      <c r="I50"/>
      <c r="J50"/>
    </row>
  </sheetData>
  <sheetProtection algorithmName="SHA-512" hashValue="x8wsehmww8sQ0H/H5cM/GVfnVaYu/oq5CPCK6AR6n4Vwq5HUyZej64W8zsAeFXaY1SOx/pSILyrKpOqj0cHMCQ==" saltValue="9CPmbkwCZq5RExP0XwB2Pg==" spinCount="100000" sheet="1" formatCells="0" formatColumns="0" formatRows="0" selectLockedCells="1"/>
  <mergeCells count="5">
    <mergeCell ref="C1:D1"/>
    <mergeCell ref="H6:J6"/>
    <mergeCell ref="H8:H9"/>
    <mergeCell ref="I8:I9"/>
    <mergeCell ref="J8:J9"/>
  </mergeCells>
  <phoneticPr fontId="75" type="noConversion"/>
  <conditionalFormatting sqref="I10:I35">
    <cfRule type="cellIs" dxfId="8" priority="1" operator="greaterThanOrEqual">
      <formula>0.1</formula>
    </cfRule>
    <cfRule type="cellIs" dxfId="7" priority="2" operator="lessThanOrEqual">
      <formula>-0.1</formula>
    </cfRule>
  </conditionalFormatting>
  <hyperlinks>
    <hyperlink ref="A13" location="'General - Ins Serv Result'!A19" display="'General - Ins Serv Result'!A19" xr:uid="{74DC3F95-F6CD-4774-9D08-562BAF53D148}"/>
    <hyperlink ref="A14" location="'General - Ins Serv Result'!A19" display="'General - Ins Serv Result'!A19" xr:uid="{6F6867E3-755F-4382-9435-B096F9E6F806}"/>
    <hyperlink ref="A16" location="'General - Ins Serv Result'!A19" display="'General - Ins Serv Result'!A19" xr:uid="{CC00C5DE-14EE-4E7E-B898-605DF000B241}"/>
    <hyperlink ref="A15" location="'General - Ins Serv Result'!A19" display="'General - Ins Serv Result'!A19" xr:uid="{E8C82B80-4983-460C-8367-DC4DD3217D25}"/>
    <hyperlink ref="A19:A20" location="'Investment Return'!A40" display="'Investment Return'!A40" xr:uid="{490CCE00-AE8C-4E7F-90C2-7D6F41CF9AF7}"/>
    <hyperlink ref="A20" location="'Investment Return'!A42" display="Investment Return'!A42" xr:uid="{E99FF20C-13C0-49D5-AD54-26EED92D4477}"/>
    <hyperlink ref="A19" location="'Investment Return'!A41" display="Investment Return'!A41" xr:uid="{B9AF0234-129D-4524-8D08-B43D1504744A}"/>
    <hyperlink ref="A18" location="'Investment Return'!A40" display="'Investment Return'!A40" xr:uid="{FB8E652A-26EE-4159-B6B4-A4224C83B743}"/>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604A9-8D8A-4349-8340-7603EF072F2B}">
  <sheetPr>
    <pageSetUpPr fitToPage="1"/>
  </sheetPr>
  <dimension ref="A1:K45"/>
  <sheetViews>
    <sheetView workbookViewId="0">
      <selection activeCell="A10" sqref="A10"/>
    </sheetView>
  </sheetViews>
  <sheetFormatPr defaultColWidth="9.1796875" defaultRowHeight="15.5" x14ac:dyDescent="0.35"/>
  <cols>
    <col min="1" max="1" width="21.54296875" style="2" bestFit="1" customWidth="1"/>
    <col min="2" max="2" width="63.7265625" style="1" customWidth="1"/>
    <col min="3" max="3" width="21.453125" style="1" customWidth="1"/>
    <col min="4" max="4" width="18.453125" style="1" customWidth="1"/>
    <col min="5" max="5" width="18.7265625" style="1" customWidth="1"/>
    <col min="6" max="7" width="9.1796875" style="1"/>
    <col min="8" max="8" width="20" style="1" customWidth="1"/>
    <col min="9" max="9" width="19.26953125" style="1" customWidth="1"/>
    <col min="10" max="10" width="78.1796875" style="1" customWidth="1"/>
    <col min="11" max="16384" width="9.1796875" style="1"/>
  </cols>
  <sheetData>
    <row r="1" spans="1:11" x14ac:dyDescent="0.35">
      <c r="B1" s="1" t="s">
        <v>23</v>
      </c>
      <c r="C1" s="386">
        <f>'Cover Page '!$C$21</f>
        <v>0</v>
      </c>
      <c r="D1" s="387"/>
    </row>
    <row r="2" spans="1:11" x14ac:dyDescent="0.35">
      <c r="B2" s="1" t="s">
        <v>24</v>
      </c>
      <c r="C2" s="140" t="str">
        <f>'Cover Page '!$C$24</f>
        <v>March</v>
      </c>
      <c r="D2" s="141">
        <f>'Cover Page '!$D$24</f>
        <v>2025</v>
      </c>
    </row>
    <row r="3" spans="1:11" x14ac:dyDescent="0.35">
      <c r="C3" s="174"/>
      <c r="D3"/>
    </row>
    <row r="4" spans="1:11" x14ac:dyDescent="0.35">
      <c r="D4" s="3" t="s">
        <v>5</v>
      </c>
      <c r="E4" s="3"/>
    </row>
    <row r="5" spans="1:11" x14ac:dyDescent="0.35">
      <c r="C5" s="3"/>
      <c r="D5" s="3"/>
      <c r="E5" s="3"/>
    </row>
    <row r="6" spans="1:11" x14ac:dyDescent="0.35">
      <c r="B6" s="3" t="s">
        <v>156</v>
      </c>
      <c r="C6" s="3"/>
      <c r="H6" s="407" t="s">
        <v>1006</v>
      </c>
      <c r="I6" s="407"/>
      <c r="J6" s="407"/>
    </row>
    <row r="7" spans="1:11" ht="16" thickBot="1" x14ac:dyDescent="0.4"/>
    <row r="8" spans="1:11" ht="46.5" customHeight="1" thickBot="1" x14ac:dyDescent="0.4">
      <c r="A8" s="2" t="s">
        <v>33</v>
      </c>
      <c r="C8" s="189" t="str">
        <f>Assets!C8</f>
        <v>Year to Date 
Current Year
(A)</v>
      </c>
      <c r="D8" s="103" t="str">
        <f>Assets!D8</f>
        <v>Last
Financial Year
(B)</v>
      </c>
      <c r="E8" s="190" t="str">
        <f>Assets!E8</f>
        <v xml:space="preserve">Year to Date
Prior Year
(C)     </v>
      </c>
      <c r="H8" s="408" t="s">
        <v>1004</v>
      </c>
      <c r="I8" s="408" t="s">
        <v>1005</v>
      </c>
      <c r="J8" s="408" t="s">
        <v>1007</v>
      </c>
    </row>
    <row r="9" spans="1:11" ht="16.5" customHeight="1" thickBot="1" x14ac:dyDescent="0.4">
      <c r="A9" s="2" t="s">
        <v>34</v>
      </c>
      <c r="C9" s="110">
        <f>Assets!C9</f>
        <v>45747</v>
      </c>
      <c r="D9" s="176">
        <f>Assets!D9</f>
        <v>45657</v>
      </c>
      <c r="E9" s="177">
        <f>Assets!E9</f>
        <v>45382</v>
      </c>
      <c r="H9" s="409"/>
      <c r="I9" s="409"/>
      <c r="J9" s="409"/>
    </row>
    <row r="10" spans="1:11" x14ac:dyDescent="0.35">
      <c r="A10" s="94"/>
      <c r="B10" s="178" t="s">
        <v>138</v>
      </c>
      <c r="C10" s="53">
        <v>0</v>
      </c>
      <c r="D10" s="53">
        <v>0</v>
      </c>
      <c r="E10" s="53">
        <v>0</v>
      </c>
      <c r="H10" s="374">
        <f>C10-E10</f>
        <v>0</v>
      </c>
      <c r="I10" s="375" t="e">
        <f>H10/E10</f>
        <v>#DIV/0!</v>
      </c>
      <c r="J10" s="368"/>
    </row>
    <row r="11" spans="1:11" x14ac:dyDescent="0.35">
      <c r="A11" s="94"/>
      <c r="B11" s="179" t="s">
        <v>139</v>
      </c>
      <c r="C11" s="54">
        <v>0</v>
      </c>
      <c r="D11" s="54">
        <v>0</v>
      </c>
      <c r="E11" s="54">
        <v>0</v>
      </c>
      <c r="H11" s="376">
        <f t="shared" ref="H11:H34" si="0">C11-E11</f>
        <v>0</v>
      </c>
      <c r="I11" s="377" t="e">
        <f t="shared" ref="I11:I34" si="1">H11/E11</f>
        <v>#DIV/0!</v>
      </c>
      <c r="J11" s="369"/>
    </row>
    <row r="12" spans="1:11" s="10" customFormat="1" x14ac:dyDescent="0.35">
      <c r="A12" s="94"/>
      <c r="B12" s="179" t="s">
        <v>140</v>
      </c>
      <c r="C12" s="54">
        <v>0</v>
      </c>
      <c r="D12" s="54">
        <v>0</v>
      </c>
      <c r="E12" s="54">
        <v>0</v>
      </c>
      <c r="H12" s="376">
        <f t="shared" si="0"/>
        <v>0</v>
      </c>
      <c r="I12" s="377" t="e">
        <f t="shared" si="1"/>
        <v>#DIV/0!</v>
      </c>
      <c r="J12" s="369"/>
      <c r="K12" s="1"/>
    </row>
    <row r="13" spans="1:11" x14ac:dyDescent="0.35">
      <c r="A13" s="94" t="s">
        <v>757</v>
      </c>
      <c r="B13" s="180" t="s">
        <v>526</v>
      </c>
      <c r="C13" s="55">
        <f>SUM(C10:C12)</f>
        <v>0</v>
      </c>
      <c r="D13" s="55">
        <f t="shared" ref="D13:E13" si="2">SUM(D10:D12)</f>
        <v>0</v>
      </c>
      <c r="E13" s="55">
        <f t="shared" si="2"/>
        <v>0</v>
      </c>
      <c r="H13" s="376">
        <f t="shared" si="0"/>
        <v>0</v>
      </c>
      <c r="I13" s="377" t="e">
        <f t="shared" si="1"/>
        <v>#DIV/0!</v>
      </c>
      <c r="J13" s="369"/>
    </row>
    <row r="14" spans="1:11" s="10" customFormat="1" x14ac:dyDescent="0.35">
      <c r="A14" s="94"/>
      <c r="B14" s="181" t="s">
        <v>141</v>
      </c>
      <c r="C14" s="56">
        <v>0</v>
      </c>
      <c r="D14" s="56">
        <v>0</v>
      </c>
      <c r="E14" s="56">
        <v>0</v>
      </c>
      <c r="H14" s="376">
        <f t="shared" si="0"/>
        <v>0</v>
      </c>
      <c r="I14" s="377" t="e">
        <f t="shared" si="1"/>
        <v>#DIV/0!</v>
      </c>
      <c r="J14" s="369"/>
      <c r="K14" s="1"/>
    </row>
    <row r="15" spans="1:11" x14ac:dyDescent="0.35">
      <c r="A15" s="94"/>
      <c r="B15" s="181" t="s">
        <v>142</v>
      </c>
      <c r="C15" s="56">
        <v>0</v>
      </c>
      <c r="D15" s="56">
        <v>0</v>
      </c>
      <c r="E15" s="56">
        <v>0</v>
      </c>
      <c r="H15" s="376">
        <f t="shared" si="0"/>
        <v>0</v>
      </c>
      <c r="I15" s="377" t="e">
        <f t="shared" si="1"/>
        <v>#DIV/0!</v>
      </c>
      <c r="J15" s="369"/>
    </row>
    <row r="16" spans="1:11" x14ac:dyDescent="0.35">
      <c r="A16" s="94" t="s">
        <v>758</v>
      </c>
      <c r="B16" s="180" t="s">
        <v>525</v>
      </c>
      <c r="C16" s="55">
        <f>C13-C14-C15</f>
        <v>0</v>
      </c>
      <c r="D16" s="55">
        <f t="shared" ref="D16:E16" si="3">D13-D14-D15</f>
        <v>0</v>
      </c>
      <c r="E16" s="55">
        <f t="shared" si="3"/>
        <v>0</v>
      </c>
      <c r="H16" s="376">
        <f t="shared" si="0"/>
        <v>0</v>
      </c>
      <c r="I16" s="377" t="e">
        <f t="shared" si="1"/>
        <v>#DIV/0!</v>
      </c>
      <c r="J16" s="369"/>
    </row>
    <row r="17" spans="1:11" x14ac:dyDescent="0.35">
      <c r="A17" s="94"/>
      <c r="B17" s="181" t="s">
        <v>143</v>
      </c>
      <c r="C17" s="56">
        <v>0</v>
      </c>
      <c r="D17" s="54">
        <v>0</v>
      </c>
      <c r="E17" s="54">
        <v>0</v>
      </c>
      <c r="H17" s="376">
        <f t="shared" si="0"/>
        <v>0</v>
      </c>
      <c r="I17" s="377" t="e">
        <f t="shared" si="1"/>
        <v>#DIV/0!</v>
      </c>
      <c r="J17" s="369"/>
    </row>
    <row r="18" spans="1:11" x14ac:dyDescent="0.35">
      <c r="A18" s="94" t="s">
        <v>1001</v>
      </c>
      <c r="B18" s="181" t="s">
        <v>144</v>
      </c>
      <c r="C18" s="56">
        <v>0</v>
      </c>
      <c r="D18" s="56">
        <v>0</v>
      </c>
      <c r="E18" s="56">
        <v>0</v>
      </c>
      <c r="H18" s="376">
        <f t="shared" si="0"/>
        <v>0</v>
      </c>
      <c r="I18" s="377" t="e">
        <f t="shared" si="1"/>
        <v>#DIV/0!</v>
      </c>
      <c r="J18" s="369"/>
    </row>
    <row r="19" spans="1:11" x14ac:dyDescent="0.35">
      <c r="A19" s="94" t="s">
        <v>1002</v>
      </c>
      <c r="B19" s="181" t="s">
        <v>145</v>
      </c>
      <c r="C19" s="56">
        <v>0</v>
      </c>
      <c r="D19" s="56">
        <v>0</v>
      </c>
      <c r="E19" s="56">
        <v>0</v>
      </c>
      <c r="H19" s="376">
        <f t="shared" si="0"/>
        <v>0</v>
      </c>
      <c r="I19" s="377" t="e">
        <f t="shared" si="1"/>
        <v>#DIV/0!</v>
      </c>
      <c r="J19" s="369"/>
    </row>
    <row r="20" spans="1:11" s="10" customFormat="1" x14ac:dyDescent="0.35">
      <c r="A20" s="94" t="s">
        <v>1003</v>
      </c>
      <c r="B20" s="180" t="s">
        <v>527</v>
      </c>
      <c r="C20" s="55">
        <f>SUM(C17:C19)</f>
        <v>0</v>
      </c>
      <c r="D20" s="55">
        <f t="shared" ref="D20:E20" si="4">SUM(D17:D19)</f>
        <v>0</v>
      </c>
      <c r="E20" s="55">
        <f t="shared" si="4"/>
        <v>0</v>
      </c>
      <c r="H20" s="376">
        <f t="shared" si="0"/>
        <v>0</v>
      </c>
      <c r="I20" s="377" t="e">
        <f t="shared" si="1"/>
        <v>#DIV/0!</v>
      </c>
      <c r="J20" s="369"/>
      <c r="K20" s="1"/>
    </row>
    <row r="21" spans="1:11" s="10" customFormat="1" x14ac:dyDescent="0.35">
      <c r="A21" s="94"/>
      <c r="B21" s="181" t="s">
        <v>146</v>
      </c>
      <c r="C21" s="56">
        <v>0</v>
      </c>
      <c r="D21" s="56">
        <v>0</v>
      </c>
      <c r="E21" s="56">
        <v>0</v>
      </c>
      <c r="H21" s="376">
        <f t="shared" si="0"/>
        <v>0</v>
      </c>
      <c r="I21" s="377" t="e">
        <f t="shared" si="1"/>
        <v>#DIV/0!</v>
      </c>
      <c r="J21" s="369"/>
      <c r="K21" s="1"/>
    </row>
    <row r="22" spans="1:11" ht="31" x14ac:dyDescent="0.35">
      <c r="A22" s="94"/>
      <c r="B22" s="183" t="s">
        <v>147</v>
      </c>
      <c r="C22" s="56">
        <v>0</v>
      </c>
      <c r="D22" s="56">
        <v>0</v>
      </c>
      <c r="E22" s="56">
        <v>0</v>
      </c>
      <c r="H22" s="376">
        <f t="shared" si="0"/>
        <v>0</v>
      </c>
      <c r="I22" s="377" t="e">
        <f t="shared" si="1"/>
        <v>#DIV/0!</v>
      </c>
      <c r="J22" s="369"/>
    </row>
    <row r="23" spans="1:11" s="10" customFormat="1" x14ac:dyDescent="0.35">
      <c r="A23" s="94"/>
      <c r="B23" s="181" t="s">
        <v>148</v>
      </c>
      <c r="C23" s="56">
        <v>0</v>
      </c>
      <c r="D23" s="56">
        <v>0</v>
      </c>
      <c r="E23" s="56">
        <v>0</v>
      </c>
      <c r="H23" s="376">
        <f t="shared" si="0"/>
        <v>0</v>
      </c>
      <c r="I23" s="377" t="e">
        <f t="shared" si="1"/>
        <v>#DIV/0!</v>
      </c>
      <c r="J23" s="369"/>
      <c r="K23" s="1"/>
    </row>
    <row r="24" spans="1:11" s="10" customFormat="1" x14ac:dyDescent="0.35">
      <c r="A24" s="94" t="s">
        <v>759</v>
      </c>
      <c r="B24" s="180" t="s">
        <v>528</v>
      </c>
      <c r="C24" s="55">
        <f>SUM(C20:C23)</f>
        <v>0</v>
      </c>
      <c r="D24" s="55">
        <f t="shared" ref="D24:E24" si="5">SUM(D20:D23)</f>
        <v>0</v>
      </c>
      <c r="E24" s="55">
        <f t="shared" si="5"/>
        <v>0</v>
      </c>
      <c r="H24" s="376">
        <f t="shared" si="0"/>
        <v>0</v>
      </c>
      <c r="I24" s="377" t="e">
        <f t="shared" si="1"/>
        <v>#DIV/0!</v>
      </c>
      <c r="J24" s="369"/>
      <c r="K24" s="1"/>
    </row>
    <row r="25" spans="1:11" s="10" customFormat="1" x14ac:dyDescent="0.35">
      <c r="A25" s="94"/>
      <c r="B25" s="181" t="s">
        <v>149</v>
      </c>
      <c r="C25" s="56">
        <v>0</v>
      </c>
      <c r="D25" s="56">
        <v>0</v>
      </c>
      <c r="E25" s="56">
        <v>0</v>
      </c>
      <c r="H25" s="376">
        <f t="shared" si="0"/>
        <v>0</v>
      </c>
      <c r="I25" s="377" t="e">
        <f t="shared" si="1"/>
        <v>#DIV/0!</v>
      </c>
      <c r="J25" s="369"/>
      <c r="K25" s="1"/>
    </row>
    <row r="26" spans="1:11" ht="31" x14ac:dyDescent="0.35">
      <c r="A26" s="93"/>
      <c r="B26" s="181" t="s">
        <v>150</v>
      </c>
      <c r="C26" s="56">
        <v>0</v>
      </c>
      <c r="D26" s="56">
        <v>0</v>
      </c>
      <c r="E26" s="56">
        <v>0</v>
      </c>
      <c r="H26" s="376">
        <f t="shared" si="0"/>
        <v>0</v>
      </c>
      <c r="I26" s="377" t="e">
        <f t="shared" si="1"/>
        <v>#DIV/0!</v>
      </c>
      <c r="J26" s="369"/>
    </row>
    <row r="27" spans="1:11" x14ac:dyDescent="0.35">
      <c r="A27" s="93"/>
      <c r="B27" s="181" t="s">
        <v>151</v>
      </c>
      <c r="C27" s="56">
        <v>0</v>
      </c>
      <c r="D27" s="56">
        <v>0</v>
      </c>
      <c r="E27" s="56">
        <v>0</v>
      </c>
      <c r="H27" s="376">
        <f t="shared" si="0"/>
        <v>0</v>
      </c>
      <c r="I27" s="377" t="e">
        <f t="shared" si="1"/>
        <v>#DIV/0!</v>
      </c>
      <c r="J27" s="369"/>
    </row>
    <row r="28" spans="1:11" ht="29" x14ac:dyDescent="0.35">
      <c r="A28" s="94" t="s">
        <v>760</v>
      </c>
      <c r="B28" s="180" t="s">
        <v>529</v>
      </c>
      <c r="C28" s="55">
        <f>C25+C26-C27</f>
        <v>0</v>
      </c>
      <c r="D28" s="55">
        <f t="shared" ref="D28:E28" si="6">D25+D26-D27</f>
        <v>0</v>
      </c>
      <c r="E28" s="55">
        <f t="shared" si="6"/>
        <v>0</v>
      </c>
      <c r="H28" s="376">
        <f t="shared" si="0"/>
        <v>0</v>
      </c>
      <c r="I28" s="377" t="e">
        <f t="shared" si="1"/>
        <v>#DIV/0!</v>
      </c>
      <c r="J28" s="369"/>
    </row>
    <row r="29" spans="1:11" s="10" customFormat="1" x14ac:dyDescent="0.35">
      <c r="A29" s="94" t="s">
        <v>761</v>
      </c>
      <c r="B29" s="180" t="s">
        <v>530</v>
      </c>
      <c r="C29" s="55">
        <f>C16+C24+C28</f>
        <v>0</v>
      </c>
      <c r="D29" s="55">
        <f t="shared" ref="D29:E29" si="7">D16+D24+D28</f>
        <v>0</v>
      </c>
      <c r="E29" s="55">
        <f t="shared" si="7"/>
        <v>0</v>
      </c>
      <c r="H29" s="376">
        <f t="shared" si="0"/>
        <v>0</v>
      </c>
      <c r="I29" s="377" t="e">
        <f t="shared" si="1"/>
        <v>#DIV/0!</v>
      </c>
      <c r="J29" s="369"/>
      <c r="K29" s="1"/>
    </row>
    <row r="30" spans="1:11" s="10" customFormat="1" ht="18.75" customHeight="1" x14ac:dyDescent="0.35">
      <c r="A30" s="94"/>
      <c r="B30" s="181" t="s">
        <v>152</v>
      </c>
      <c r="C30" s="56">
        <v>0</v>
      </c>
      <c r="D30" s="56">
        <v>0</v>
      </c>
      <c r="E30" s="56">
        <v>0</v>
      </c>
      <c r="H30" s="376">
        <f t="shared" si="0"/>
        <v>0</v>
      </c>
      <c r="I30" s="377" t="e">
        <f t="shared" si="1"/>
        <v>#DIV/0!</v>
      </c>
      <c r="J30" s="369"/>
      <c r="K30" s="1"/>
    </row>
    <row r="31" spans="1:11" s="10" customFormat="1" ht="18.75" customHeight="1" x14ac:dyDescent="0.35">
      <c r="A31" s="94"/>
      <c r="B31" s="181" t="s">
        <v>153</v>
      </c>
      <c r="C31" s="56">
        <v>0</v>
      </c>
      <c r="D31" s="56">
        <v>0</v>
      </c>
      <c r="E31" s="56">
        <v>0</v>
      </c>
      <c r="H31" s="376">
        <f t="shared" si="0"/>
        <v>0</v>
      </c>
      <c r="I31" s="377" t="e">
        <f t="shared" si="1"/>
        <v>#DIV/0!</v>
      </c>
      <c r="J31" s="369"/>
      <c r="K31" s="1"/>
    </row>
    <row r="32" spans="1:11" s="10" customFormat="1" ht="18.75" customHeight="1" x14ac:dyDescent="0.35">
      <c r="A32" s="94" t="s">
        <v>762</v>
      </c>
      <c r="B32" s="180" t="s">
        <v>531</v>
      </c>
      <c r="C32" s="55">
        <f>SUM(C30:C31)</f>
        <v>0</v>
      </c>
      <c r="D32" s="55">
        <f t="shared" ref="D32:E32" si="8">SUM(D30:D31)</f>
        <v>0</v>
      </c>
      <c r="E32" s="55">
        <f t="shared" si="8"/>
        <v>0</v>
      </c>
      <c r="H32" s="376">
        <f t="shared" si="0"/>
        <v>0</v>
      </c>
      <c r="I32" s="377" t="e">
        <f t="shared" si="1"/>
        <v>#DIV/0!</v>
      </c>
      <c r="J32" s="369"/>
      <c r="K32" s="1"/>
    </row>
    <row r="33" spans="1:11" s="10" customFormat="1" ht="18.75" customHeight="1" x14ac:dyDescent="0.35">
      <c r="A33" s="94" t="s">
        <v>763</v>
      </c>
      <c r="B33" s="180" t="s">
        <v>532</v>
      </c>
      <c r="C33" s="55">
        <f>C29-C32</f>
        <v>0</v>
      </c>
      <c r="D33" s="55">
        <f t="shared" ref="D33:E33" si="9">D29-D32</f>
        <v>0</v>
      </c>
      <c r="E33" s="55">
        <f t="shared" si="9"/>
        <v>0</v>
      </c>
      <c r="H33" s="376">
        <f t="shared" si="0"/>
        <v>0</v>
      </c>
      <c r="I33" s="377" t="e">
        <f t="shared" si="1"/>
        <v>#DIV/0!</v>
      </c>
      <c r="J33" s="369"/>
      <c r="K33" s="1"/>
    </row>
    <row r="34" spans="1:11" x14ac:dyDescent="0.35">
      <c r="A34" s="94"/>
      <c r="B34" s="187" t="s">
        <v>154</v>
      </c>
      <c r="C34" s="56">
        <v>0</v>
      </c>
      <c r="D34" s="56">
        <v>0</v>
      </c>
      <c r="E34" s="56">
        <v>0</v>
      </c>
      <c r="H34" s="376">
        <f t="shared" si="0"/>
        <v>0</v>
      </c>
      <c r="I34" s="377" t="e">
        <f t="shared" si="1"/>
        <v>#DIV/0!</v>
      </c>
      <c r="J34" s="369"/>
    </row>
    <row r="35" spans="1:11" s="10" customFormat="1" ht="18.75" customHeight="1" x14ac:dyDescent="0.35">
      <c r="A35" s="94" t="s">
        <v>764</v>
      </c>
      <c r="B35" s="180" t="s">
        <v>533</v>
      </c>
      <c r="C35" s="55">
        <f>C33-C34</f>
        <v>0</v>
      </c>
      <c r="D35" s="55">
        <f t="shared" ref="D35:E35" si="10">D33-D34</f>
        <v>0</v>
      </c>
      <c r="E35" s="55">
        <f t="shared" si="10"/>
        <v>0</v>
      </c>
      <c r="H35" s="376">
        <f t="shared" ref="H35:H38" si="11">C35-E35</f>
        <v>0</v>
      </c>
      <c r="I35" s="377" t="e">
        <f t="shared" ref="I35:I38" si="12">H35/E35</f>
        <v>#DIV/0!</v>
      </c>
      <c r="J35" s="369"/>
      <c r="K35" s="1"/>
    </row>
    <row r="36" spans="1:11" s="10" customFormat="1" ht="18.75" customHeight="1" x14ac:dyDescent="0.35">
      <c r="A36" s="94"/>
      <c r="B36" s="191" t="s">
        <v>157</v>
      </c>
      <c r="C36" s="114"/>
      <c r="D36" s="114"/>
      <c r="E36" s="114"/>
      <c r="H36" s="378"/>
      <c r="I36" s="379"/>
      <c r="J36" s="370"/>
      <c r="K36" s="1"/>
    </row>
    <row r="37" spans="1:11" s="10" customFormat="1" ht="18.75" customHeight="1" x14ac:dyDescent="0.35">
      <c r="A37" s="94"/>
      <c r="B37" s="181" t="s">
        <v>158</v>
      </c>
      <c r="C37" s="56">
        <v>0</v>
      </c>
      <c r="D37" s="56">
        <v>0</v>
      </c>
      <c r="E37" s="56">
        <v>0</v>
      </c>
      <c r="H37" s="376">
        <f t="shared" si="11"/>
        <v>0</v>
      </c>
      <c r="I37" s="377" t="e">
        <f t="shared" si="12"/>
        <v>#DIV/0!</v>
      </c>
      <c r="J37" s="369"/>
      <c r="K37" s="1"/>
    </row>
    <row r="38" spans="1:11" x14ac:dyDescent="0.35">
      <c r="A38" s="94"/>
      <c r="B38" s="181" t="s">
        <v>159</v>
      </c>
      <c r="C38" s="56">
        <v>0</v>
      </c>
      <c r="D38" s="56">
        <v>0</v>
      </c>
      <c r="E38" s="56">
        <v>0</v>
      </c>
      <c r="H38" s="376">
        <f t="shared" si="11"/>
        <v>0</v>
      </c>
      <c r="I38" s="377" t="e">
        <f t="shared" si="12"/>
        <v>#DIV/0!</v>
      </c>
      <c r="J38" s="369"/>
    </row>
    <row r="39" spans="1:11" ht="16" thickBot="1" x14ac:dyDescent="0.4">
      <c r="A39" s="94" t="s">
        <v>765</v>
      </c>
      <c r="B39" s="184" t="s">
        <v>558</v>
      </c>
      <c r="C39" s="185">
        <f>SUM(C37:C38)</f>
        <v>0</v>
      </c>
      <c r="D39" s="185">
        <f t="shared" ref="D39:E39" si="13">SUM(D37:D38)</f>
        <v>0</v>
      </c>
      <c r="E39" s="185">
        <f t="shared" si="13"/>
        <v>0</v>
      </c>
      <c r="H39" s="380">
        <f t="shared" ref="H39" si="14">C39-E39</f>
        <v>0</v>
      </c>
      <c r="I39" s="381" t="e">
        <f t="shared" ref="I39" si="15">H39/E39</f>
        <v>#DIV/0!</v>
      </c>
      <c r="J39" s="371"/>
    </row>
    <row r="40" spans="1:11" x14ac:dyDescent="0.35">
      <c r="A40" s="147"/>
      <c r="J40" s="10"/>
    </row>
    <row r="41" spans="1:11" x14ac:dyDescent="0.35">
      <c r="A41" s="93"/>
      <c r="B41" s="186" t="s">
        <v>160</v>
      </c>
      <c r="C41" s="56">
        <v>0</v>
      </c>
      <c r="D41"/>
      <c r="E41"/>
    </row>
    <row r="43" spans="1:11" ht="18.75" customHeight="1" x14ac:dyDescent="0.35"/>
    <row r="44" spans="1:11" x14ac:dyDescent="0.35">
      <c r="B44" s="1" t="s">
        <v>534</v>
      </c>
    </row>
    <row r="45" spans="1:11" x14ac:dyDescent="0.35">
      <c r="A45" s="192"/>
      <c r="B45" s="186" t="s">
        <v>444</v>
      </c>
      <c r="C45" s="182" t="str">
        <f>IF(ABS(C35-C39)&lt;1,"","ERROR")</f>
        <v/>
      </c>
      <c r="D45" s="182" t="str">
        <f>IF(ABS(D35-D39)&lt;1,"","ERROR")</f>
        <v/>
      </c>
      <c r="E45" s="182" t="str">
        <f>IF(ABS(E35-E39)&lt;1,"","ERROR")</f>
        <v/>
      </c>
    </row>
  </sheetData>
  <sheetProtection algorithmName="SHA-512" hashValue="8lw/4JqmjLS6IR/muqbvO7s+TrtHmqiSeTth2e+/6jNOpbjw9pYmdGTXswHB0SdW+GeUC0ZN9V8RyQH0+K44bA==" saltValue="3rOY9YFwe9wJcjvKLgP/uw==" spinCount="100000" sheet="1" formatCells="0" formatColumns="0" formatRows="0" selectLockedCells="1"/>
  <mergeCells count="5">
    <mergeCell ref="C1:D1"/>
    <mergeCell ref="H6:J6"/>
    <mergeCell ref="H8:H9"/>
    <mergeCell ref="I8:I9"/>
    <mergeCell ref="J8:J9"/>
  </mergeCells>
  <conditionalFormatting sqref="C45:E45">
    <cfRule type="cellIs" dxfId="6" priority="7" operator="equal">
      <formula>"ERROR"</formula>
    </cfRule>
  </conditionalFormatting>
  <conditionalFormatting sqref="I10:I39">
    <cfRule type="cellIs" dxfId="5" priority="5" operator="greaterThanOrEqual">
      <formula>0.1</formula>
    </cfRule>
    <cfRule type="cellIs" dxfId="4" priority="6" operator="lessThanOrEqual">
      <formula>-0.1</formula>
    </cfRule>
  </conditionalFormatting>
  <hyperlinks>
    <hyperlink ref="A13" location="'Long Term - Ins Serv Result'!A13" display="'Long Term - Ins Serv Result'!A13" xr:uid="{BCE2081C-7FB2-4552-AC5F-330CB26907AB}"/>
    <hyperlink ref="A18" location="'Investment Return'!B40" display="Investment Return'!B40" xr:uid="{48676C08-A8F8-47B4-B170-F5D740A1388A}"/>
    <hyperlink ref="A19:A20" location="'Investment Return'!A40" display="'Investment Return'!A40" xr:uid="{0727A69C-20EA-455D-9811-1D0C6AD0BC6B}"/>
    <hyperlink ref="A19" location="'Investment Return'!B41" display="Investment Return'!B41" xr:uid="{DD701E22-BEF9-42A9-A564-7F3DDC869744}"/>
    <hyperlink ref="A20" location="'Investment Return'!B42" display="Investment Return'!B42" xr:uid="{DEDD40EF-E92D-4C64-865B-BDB744C0411C}"/>
    <hyperlink ref="A15:A16" location="'Long Term - Profit or Loss'!A14" display="'Long Term - Profit or Loss'!A14" xr:uid="{AB72B7A1-CE11-4401-BACD-CD83403F61E7}"/>
    <hyperlink ref="A16" location="'Long Term - Ins Serv Result'!A16" display="'Long Term - Ins Serv Result'!A16" xr:uid="{61285E45-88B9-4390-83F2-F8271008E676}"/>
    <hyperlink ref="A24" location="'Long Term - Ins Serv Result'!A24" display="'Long Term - Ins Serv Result'!A24" xr:uid="{9AEB1490-A8D6-487D-A5B9-75EDEA1BE9A4}"/>
    <hyperlink ref="A28" location="'Long Term - Ins Serv Result'!A28" display="'Long Term - Ins Serv Result'!A28" xr:uid="{167E7F8B-B867-4850-95EC-1DC998557633}"/>
    <hyperlink ref="A29" location="'Long Term - Ins Serv Result'!A29" display="'Long Term - Ins Serv Result'!A29" xr:uid="{A1267022-4C17-49C3-8327-E1D6FC0B337D}"/>
    <hyperlink ref="A32:A33" location="'Long Term - Ins Serv Result'!A29" display="'Long Term - Ins Serv Result'!A29" xr:uid="{FED951FF-94B9-4962-92C6-21E7E54514E9}"/>
    <hyperlink ref="A35" location="'Long Term - Ins Serv Result'!A35" display="Long Term - Ins Serv Result'!A35" xr:uid="{8D70AE0A-D0F8-4608-A5D5-780CFA4A3FD3}"/>
    <hyperlink ref="A39" location="'Long Term - Ins Serv Result'!A39" display="Long Term - Ins Serv Result'!A39" xr:uid="{DD370158-FDE6-4BD1-A882-3788C95BE8C4}"/>
    <hyperlink ref="A32" location="'Long Term - Ins Serv Result'!A32" display="Long Term - Ins Serv Result'!A32" xr:uid="{CCDFA86D-69C5-4781-A990-B642BAF40041}"/>
    <hyperlink ref="A33" location="'Long Term - Ins Serv Result'!A33" display="Long Term - Ins Serv Result'!A33" xr:uid="{DE2B8601-E04C-4B2D-88A4-062BCAD8DE6A}"/>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D9D9-FCA9-46E5-B899-6C987DCDAE23}">
  <sheetPr>
    <pageSetUpPr fitToPage="1"/>
  </sheetPr>
  <dimension ref="A1:N55"/>
  <sheetViews>
    <sheetView workbookViewId="0">
      <selection activeCell="A10" sqref="A10"/>
    </sheetView>
  </sheetViews>
  <sheetFormatPr defaultColWidth="9.1796875" defaultRowHeight="15.5" x14ac:dyDescent="0.35"/>
  <cols>
    <col min="1" max="1" width="18.453125" style="2" customWidth="1"/>
    <col min="2" max="2" width="63.7265625" style="1" customWidth="1"/>
    <col min="3" max="3" width="19.453125" style="1" customWidth="1"/>
    <col min="4" max="4" width="18.1796875" style="1" customWidth="1"/>
    <col min="5" max="5" width="19.54296875" style="1" customWidth="1"/>
    <col min="6" max="6" width="19.453125" style="1" customWidth="1"/>
    <col min="7" max="7" width="18.1796875" style="1" customWidth="1"/>
    <col min="8" max="8" width="19.54296875" style="1" customWidth="1"/>
    <col min="9" max="9" width="19.453125" style="1" customWidth="1"/>
    <col min="10" max="10" width="18.1796875" style="1" customWidth="1"/>
    <col min="11" max="16384" width="9.1796875" style="1"/>
  </cols>
  <sheetData>
    <row r="1" spans="1:14" x14ac:dyDescent="0.35">
      <c r="B1" s="1" t="s">
        <v>23</v>
      </c>
      <c r="C1" s="386">
        <f>'Cover Page '!$C$21</f>
        <v>0</v>
      </c>
      <c r="D1" s="387"/>
    </row>
    <row r="2" spans="1:14" x14ac:dyDescent="0.35">
      <c r="B2" s="1" t="s">
        <v>24</v>
      </c>
      <c r="C2" s="140" t="str">
        <f>'Cover Page '!$C$24</f>
        <v>March</v>
      </c>
      <c r="D2" s="141">
        <f>'Cover Page '!$D$24</f>
        <v>2025</v>
      </c>
    </row>
    <row r="3" spans="1:14" x14ac:dyDescent="0.35">
      <c r="C3"/>
    </row>
    <row r="4" spans="1:14" x14ac:dyDescent="0.35">
      <c r="D4" s="3" t="s">
        <v>5</v>
      </c>
    </row>
    <row r="5" spans="1:14" x14ac:dyDescent="0.35">
      <c r="C5" s="3"/>
      <c r="D5" s="3"/>
    </row>
    <row r="6" spans="1:14" x14ac:dyDescent="0.35">
      <c r="B6" s="102" t="s">
        <v>161</v>
      </c>
    </row>
    <row r="7" spans="1:14" ht="16" thickBot="1" x14ac:dyDescent="0.4"/>
    <row r="8" spans="1:14" ht="80.150000000000006" customHeight="1" thickBot="1" x14ac:dyDescent="0.4">
      <c r="A8" s="2" t="s">
        <v>33</v>
      </c>
      <c r="C8" s="103" t="s">
        <v>162</v>
      </c>
      <c r="D8" s="190" t="s">
        <v>163</v>
      </c>
      <c r="E8" s="198" t="s">
        <v>164</v>
      </c>
      <c r="F8" s="103" t="s">
        <v>165</v>
      </c>
      <c r="G8" s="190" t="s">
        <v>556</v>
      </c>
      <c r="H8" s="198" t="s">
        <v>166</v>
      </c>
      <c r="I8" s="103" t="s">
        <v>167</v>
      </c>
      <c r="J8" s="190" t="s">
        <v>557</v>
      </c>
    </row>
    <row r="9" spans="1:14" ht="16.5" customHeight="1" thickBot="1" x14ac:dyDescent="0.4">
      <c r="A9" s="2" t="s">
        <v>34</v>
      </c>
      <c r="C9" s="176"/>
      <c r="D9" s="177"/>
      <c r="E9" s="175"/>
      <c r="F9" s="176"/>
      <c r="G9" s="177"/>
      <c r="H9" s="175"/>
      <c r="I9" s="176"/>
      <c r="J9" s="177"/>
    </row>
    <row r="10" spans="1:14" x14ac:dyDescent="0.35">
      <c r="A10" s="94"/>
      <c r="B10" s="311" t="s">
        <v>168</v>
      </c>
      <c r="C10" s="114"/>
      <c r="D10" s="114"/>
      <c r="E10" s="114"/>
      <c r="F10" s="114"/>
      <c r="G10" s="114"/>
      <c r="H10" s="114"/>
      <c r="I10" s="114"/>
      <c r="J10" s="114"/>
    </row>
    <row r="11" spans="1:14" x14ac:dyDescent="0.35">
      <c r="A11" s="94"/>
      <c r="B11" s="179" t="s">
        <v>173</v>
      </c>
      <c r="C11" s="54">
        <v>0</v>
      </c>
      <c r="D11" s="54">
        <v>0</v>
      </c>
      <c r="E11" s="54">
        <v>0</v>
      </c>
      <c r="F11" s="54">
        <v>0</v>
      </c>
      <c r="G11" s="193">
        <f>SUM(C11:F11)</f>
        <v>0</v>
      </c>
      <c r="H11" s="54">
        <v>0</v>
      </c>
      <c r="I11" s="54">
        <v>0</v>
      </c>
      <c r="J11" s="54">
        <v>0</v>
      </c>
    </row>
    <row r="12" spans="1:14" x14ac:dyDescent="0.35">
      <c r="A12" s="94"/>
      <c r="B12" s="179" t="s">
        <v>537</v>
      </c>
      <c r="C12" s="54">
        <v>0</v>
      </c>
      <c r="D12" s="54">
        <v>0</v>
      </c>
      <c r="E12" s="54">
        <v>0</v>
      </c>
      <c r="F12" s="54">
        <v>0</v>
      </c>
      <c r="G12" s="193">
        <f t="shared" ref="G12:G13" si="0">SUM(C12:F12)</f>
        <v>0</v>
      </c>
      <c r="H12" s="54">
        <v>0</v>
      </c>
      <c r="I12" s="54">
        <v>0</v>
      </c>
      <c r="J12" s="54">
        <v>0</v>
      </c>
    </row>
    <row r="13" spans="1:14" s="10" customFormat="1" x14ac:dyDescent="0.35">
      <c r="A13" s="94"/>
      <c r="B13" s="179" t="s">
        <v>535</v>
      </c>
      <c r="C13" s="54">
        <v>0</v>
      </c>
      <c r="D13" s="54">
        <v>0</v>
      </c>
      <c r="E13" s="54">
        <v>0</v>
      </c>
      <c r="F13" s="54">
        <v>0</v>
      </c>
      <c r="G13" s="193">
        <f t="shared" si="0"/>
        <v>0</v>
      </c>
      <c r="H13" s="54">
        <v>0</v>
      </c>
      <c r="I13" s="54">
        <v>0</v>
      </c>
      <c r="J13" s="54">
        <v>0</v>
      </c>
      <c r="N13" s="1"/>
    </row>
    <row r="14" spans="1:14" x14ac:dyDescent="0.35">
      <c r="A14" s="94" t="s">
        <v>781</v>
      </c>
      <c r="B14" s="194" t="s">
        <v>536</v>
      </c>
      <c r="C14" s="193">
        <f t="shared" ref="C14:J14" si="1">SUM(C11:C13)</f>
        <v>0</v>
      </c>
      <c r="D14" s="193">
        <f t="shared" si="1"/>
        <v>0</v>
      </c>
      <c r="E14" s="193">
        <f t="shared" si="1"/>
        <v>0</v>
      </c>
      <c r="F14" s="193">
        <f t="shared" si="1"/>
        <v>0</v>
      </c>
      <c r="G14" s="193">
        <f t="shared" si="1"/>
        <v>0</v>
      </c>
      <c r="H14" s="193">
        <f t="shared" si="1"/>
        <v>0</v>
      </c>
      <c r="I14" s="193">
        <f t="shared" si="1"/>
        <v>0</v>
      </c>
      <c r="J14" s="193">
        <f t="shared" si="1"/>
        <v>0</v>
      </c>
    </row>
    <row r="15" spans="1:14" x14ac:dyDescent="0.35">
      <c r="A15" s="94"/>
      <c r="B15" s="194"/>
      <c r="C15" s="114"/>
      <c r="D15" s="114"/>
      <c r="E15" s="114"/>
      <c r="F15" s="114"/>
      <c r="G15" s="114"/>
      <c r="H15" s="114"/>
      <c r="I15" s="114"/>
      <c r="J15" s="114"/>
    </row>
    <row r="16" spans="1:14" x14ac:dyDescent="0.35">
      <c r="A16" s="94"/>
      <c r="B16" s="200" t="s">
        <v>169</v>
      </c>
      <c r="C16" s="114"/>
      <c r="D16" s="114"/>
      <c r="E16" s="114"/>
      <c r="F16" s="114"/>
      <c r="G16" s="114"/>
      <c r="H16" s="114"/>
      <c r="I16" s="114"/>
      <c r="J16" s="114"/>
    </row>
    <row r="17" spans="1:14" x14ac:dyDescent="0.35">
      <c r="A17" s="94"/>
      <c r="B17" s="179" t="s">
        <v>538</v>
      </c>
      <c r="C17" s="54">
        <v>0</v>
      </c>
      <c r="D17" s="54">
        <v>0</v>
      </c>
      <c r="E17" s="54">
        <v>0</v>
      </c>
      <c r="F17" s="54">
        <v>0</v>
      </c>
      <c r="G17" s="193">
        <f t="shared" ref="G17:G19" si="2">SUM(C17:F17)</f>
        <v>0</v>
      </c>
      <c r="H17" s="54">
        <v>0</v>
      </c>
      <c r="I17" s="54">
        <v>0</v>
      </c>
      <c r="J17" s="54">
        <v>0</v>
      </c>
    </row>
    <row r="18" spans="1:14" x14ac:dyDescent="0.35">
      <c r="A18" s="94"/>
      <c r="B18" s="179" t="s">
        <v>539</v>
      </c>
      <c r="C18" s="54">
        <v>0</v>
      </c>
      <c r="D18" s="54">
        <v>0</v>
      </c>
      <c r="E18" s="54">
        <v>0</v>
      </c>
      <c r="F18" s="54">
        <v>0</v>
      </c>
      <c r="G18" s="193">
        <f t="shared" si="2"/>
        <v>0</v>
      </c>
      <c r="H18" s="54">
        <v>0</v>
      </c>
      <c r="I18" s="54">
        <v>0</v>
      </c>
      <c r="J18" s="54">
        <v>0</v>
      </c>
    </row>
    <row r="19" spans="1:14" s="10" customFormat="1" x14ac:dyDescent="0.35">
      <c r="A19" s="94"/>
      <c r="B19" s="179" t="s">
        <v>540</v>
      </c>
      <c r="C19" s="54">
        <v>0</v>
      </c>
      <c r="D19" s="54">
        <v>0</v>
      </c>
      <c r="E19" s="54">
        <v>0</v>
      </c>
      <c r="F19" s="54">
        <v>0</v>
      </c>
      <c r="G19" s="193">
        <f t="shared" si="2"/>
        <v>0</v>
      </c>
      <c r="H19" s="54">
        <v>0</v>
      </c>
      <c r="I19" s="54">
        <v>0</v>
      </c>
      <c r="J19" s="54">
        <v>0</v>
      </c>
      <c r="M19" s="1"/>
      <c r="N19" s="1"/>
    </row>
    <row r="20" spans="1:14" s="10" customFormat="1" x14ac:dyDescent="0.35">
      <c r="A20" s="94" t="s">
        <v>782</v>
      </c>
      <c r="B20" s="194" t="s">
        <v>541</v>
      </c>
      <c r="C20" s="193">
        <f t="shared" ref="C20:J20" si="3">SUM(C17:C19)</f>
        <v>0</v>
      </c>
      <c r="D20" s="193">
        <f t="shared" si="3"/>
        <v>0</v>
      </c>
      <c r="E20" s="193">
        <f t="shared" si="3"/>
        <v>0</v>
      </c>
      <c r="F20" s="193">
        <f t="shared" si="3"/>
        <v>0</v>
      </c>
      <c r="G20" s="193">
        <f t="shared" si="3"/>
        <v>0</v>
      </c>
      <c r="H20" s="193">
        <f t="shared" si="3"/>
        <v>0</v>
      </c>
      <c r="I20" s="193">
        <f t="shared" si="3"/>
        <v>0</v>
      </c>
      <c r="J20" s="193">
        <f t="shared" si="3"/>
        <v>0</v>
      </c>
      <c r="M20" s="1"/>
      <c r="N20" s="1"/>
    </row>
    <row r="21" spans="1:14" s="10" customFormat="1" x14ac:dyDescent="0.35">
      <c r="A21" s="94"/>
      <c r="B21" s="194"/>
      <c r="C21" s="114"/>
      <c r="D21" s="114"/>
      <c r="E21" s="114"/>
      <c r="F21" s="114"/>
      <c r="G21" s="114"/>
      <c r="H21" s="114"/>
      <c r="I21" s="114"/>
      <c r="J21" s="114"/>
    </row>
    <row r="22" spans="1:14" x14ac:dyDescent="0.35">
      <c r="A22" s="94"/>
      <c r="B22" s="200" t="s">
        <v>170</v>
      </c>
      <c r="C22" s="114"/>
      <c r="D22" s="114"/>
      <c r="E22" s="114"/>
      <c r="F22" s="114"/>
      <c r="G22" s="114"/>
      <c r="H22" s="114"/>
      <c r="I22" s="114"/>
      <c r="J22" s="114"/>
    </row>
    <row r="23" spans="1:14" s="10" customFormat="1" x14ac:dyDescent="0.35">
      <c r="A23" s="94"/>
      <c r="B23" s="179" t="s">
        <v>542</v>
      </c>
      <c r="C23" s="54">
        <v>0</v>
      </c>
      <c r="D23" s="54">
        <v>0</v>
      </c>
      <c r="E23" s="54">
        <v>0</v>
      </c>
      <c r="F23" s="54">
        <v>0</v>
      </c>
      <c r="G23" s="193">
        <f t="shared" ref="G23:G27" si="4">SUM(C23:F23)</f>
        <v>0</v>
      </c>
      <c r="H23" s="54">
        <v>0</v>
      </c>
      <c r="I23" s="54">
        <v>0</v>
      </c>
      <c r="J23" s="54">
        <v>0</v>
      </c>
      <c r="N23" s="1"/>
    </row>
    <row r="24" spans="1:14" s="10" customFormat="1" x14ac:dyDescent="0.35">
      <c r="A24" s="94"/>
      <c r="B24" s="179" t="s">
        <v>543</v>
      </c>
      <c r="C24" s="54">
        <v>0</v>
      </c>
      <c r="D24" s="54">
        <v>0</v>
      </c>
      <c r="E24" s="54">
        <v>0</v>
      </c>
      <c r="F24" s="54">
        <v>0</v>
      </c>
      <c r="G24" s="193">
        <f t="shared" si="4"/>
        <v>0</v>
      </c>
      <c r="H24" s="54">
        <v>0</v>
      </c>
      <c r="I24" s="54">
        <v>0</v>
      </c>
      <c r="J24" s="54">
        <v>0</v>
      </c>
      <c r="N24" s="1"/>
    </row>
    <row r="25" spans="1:14" s="10" customFormat="1" x14ac:dyDescent="0.35">
      <c r="A25" s="94"/>
      <c r="B25" s="179" t="s">
        <v>544</v>
      </c>
      <c r="C25" s="54">
        <v>0</v>
      </c>
      <c r="D25" s="54">
        <v>0</v>
      </c>
      <c r="E25" s="54">
        <v>0</v>
      </c>
      <c r="F25" s="54">
        <v>0</v>
      </c>
      <c r="G25" s="193">
        <f t="shared" si="4"/>
        <v>0</v>
      </c>
      <c r="H25" s="54">
        <v>0</v>
      </c>
      <c r="I25" s="54">
        <v>0</v>
      </c>
      <c r="J25" s="54">
        <v>0</v>
      </c>
      <c r="N25" s="1"/>
    </row>
    <row r="26" spans="1:14" x14ac:dyDescent="0.35">
      <c r="A26" s="93"/>
      <c r="B26" s="179" t="s">
        <v>545</v>
      </c>
      <c r="C26" s="54">
        <v>0</v>
      </c>
      <c r="D26" s="54">
        <v>0</v>
      </c>
      <c r="E26" s="54">
        <v>0</v>
      </c>
      <c r="F26" s="54">
        <v>0</v>
      </c>
      <c r="G26" s="193">
        <f t="shared" si="4"/>
        <v>0</v>
      </c>
      <c r="H26" s="54">
        <v>0</v>
      </c>
      <c r="I26" s="54">
        <v>0</v>
      </c>
      <c r="J26" s="54">
        <v>0</v>
      </c>
      <c r="M26" s="10"/>
    </row>
    <row r="27" spans="1:14" x14ac:dyDescent="0.35">
      <c r="A27" s="93"/>
      <c r="B27" s="179" t="s">
        <v>546</v>
      </c>
      <c r="C27" s="54">
        <v>0</v>
      </c>
      <c r="D27" s="54">
        <v>0</v>
      </c>
      <c r="E27" s="54">
        <v>0</v>
      </c>
      <c r="F27" s="54">
        <v>0</v>
      </c>
      <c r="G27" s="193">
        <f t="shared" si="4"/>
        <v>0</v>
      </c>
      <c r="H27" s="54">
        <v>0</v>
      </c>
      <c r="I27" s="54">
        <v>0</v>
      </c>
      <c r="J27" s="54">
        <v>0</v>
      </c>
      <c r="M27" s="10"/>
    </row>
    <row r="28" spans="1:14" x14ac:dyDescent="0.35">
      <c r="A28" s="93"/>
      <c r="B28" s="179" t="s">
        <v>662</v>
      </c>
      <c r="C28" s="54">
        <v>0</v>
      </c>
      <c r="D28" s="54">
        <v>0</v>
      </c>
      <c r="E28" s="54">
        <v>0</v>
      </c>
      <c r="F28" s="54">
        <v>0</v>
      </c>
      <c r="G28" s="193">
        <f t="shared" ref="G28" si="5">SUM(C28:F28)</f>
        <v>0</v>
      </c>
      <c r="H28" s="54">
        <v>0</v>
      </c>
      <c r="I28" s="54">
        <v>0</v>
      </c>
      <c r="J28" s="54">
        <v>0</v>
      </c>
      <c r="M28" s="10"/>
    </row>
    <row r="29" spans="1:14" x14ac:dyDescent="0.35">
      <c r="A29" s="136" t="s">
        <v>783</v>
      </c>
      <c r="B29" s="194" t="s">
        <v>663</v>
      </c>
      <c r="C29" s="55">
        <f>SUM(C23:C28)</f>
        <v>0</v>
      </c>
      <c r="D29" s="55">
        <f t="shared" ref="D29:F29" si="6">SUM(D23:D28)</f>
        <v>0</v>
      </c>
      <c r="E29" s="55">
        <f t="shared" si="6"/>
        <v>0</v>
      </c>
      <c r="F29" s="55">
        <f t="shared" si="6"/>
        <v>0</v>
      </c>
      <c r="G29" s="55">
        <f>SUM(G23:G28)</f>
        <v>0</v>
      </c>
      <c r="H29" s="55">
        <f t="shared" ref="H29:I29" si="7">SUM(H23:H28)</f>
        <v>0</v>
      </c>
      <c r="I29" s="55">
        <f t="shared" si="7"/>
        <v>0</v>
      </c>
      <c r="J29" s="55">
        <f>SUM(J23:J28)</f>
        <v>0</v>
      </c>
      <c r="M29" s="10"/>
    </row>
    <row r="30" spans="1:14" x14ac:dyDescent="0.35">
      <c r="A30" s="93"/>
      <c r="B30" s="194"/>
      <c r="C30" s="114"/>
      <c r="D30" s="114"/>
      <c r="E30" s="114"/>
      <c r="F30" s="114"/>
      <c r="G30" s="114"/>
      <c r="H30" s="114"/>
      <c r="I30" s="114"/>
      <c r="J30" s="114"/>
    </row>
    <row r="31" spans="1:14" x14ac:dyDescent="0.35">
      <c r="A31" s="93"/>
      <c r="B31" s="200" t="s">
        <v>664</v>
      </c>
      <c r="C31" s="114"/>
      <c r="D31" s="114"/>
      <c r="E31" s="114"/>
      <c r="F31" s="114"/>
      <c r="G31" s="114"/>
      <c r="H31" s="114"/>
      <c r="I31" s="114"/>
      <c r="J31" s="114"/>
    </row>
    <row r="32" spans="1:14" x14ac:dyDescent="0.35">
      <c r="A32" s="93"/>
      <c r="B32" s="179" t="s">
        <v>665</v>
      </c>
      <c r="C32" s="54">
        <v>0</v>
      </c>
      <c r="D32" s="54">
        <v>0</v>
      </c>
      <c r="E32" s="54">
        <v>0</v>
      </c>
      <c r="F32" s="54">
        <v>0</v>
      </c>
      <c r="G32" s="193">
        <f t="shared" ref="G32:G34" si="8">SUM(C32:F32)</f>
        <v>0</v>
      </c>
      <c r="H32" s="54">
        <v>0</v>
      </c>
      <c r="I32" s="54">
        <v>0</v>
      </c>
      <c r="J32" s="54">
        <v>0</v>
      </c>
    </row>
    <row r="33" spans="1:14" x14ac:dyDescent="0.35">
      <c r="A33" s="93"/>
      <c r="B33" s="179" t="s">
        <v>666</v>
      </c>
      <c r="C33" s="54">
        <v>0</v>
      </c>
      <c r="D33" s="54">
        <v>0</v>
      </c>
      <c r="E33" s="54">
        <v>0</v>
      </c>
      <c r="F33" s="54">
        <v>0</v>
      </c>
      <c r="G33" s="193">
        <f t="shared" si="8"/>
        <v>0</v>
      </c>
      <c r="H33" s="54">
        <v>0</v>
      </c>
      <c r="I33" s="54">
        <v>0</v>
      </c>
      <c r="J33" s="54">
        <v>0</v>
      </c>
    </row>
    <row r="34" spans="1:14" x14ac:dyDescent="0.35">
      <c r="A34" s="93"/>
      <c r="B34" s="179" t="s">
        <v>667</v>
      </c>
      <c r="C34" s="54">
        <v>0</v>
      </c>
      <c r="D34" s="54">
        <v>0</v>
      </c>
      <c r="E34" s="54">
        <v>0</v>
      </c>
      <c r="F34" s="54">
        <v>0</v>
      </c>
      <c r="G34" s="193">
        <f t="shared" si="8"/>
        <v>0</v>
      </c>
      <c r="H34" s="54">
        <v>0</v>
      </c>
      <c r="I34" s="54">
        <v>0</v>
      </c>
      <c r="J34" s="54">
        <v>0</v>
      </c>
    </row>
    <row r="35" spans="1:14" x14ac:dyDescent="0.35">
      <c r="A35" s="136" t="s">
        <v>784</v>
      </c>
      <c r="B35" s="194" t="s">
        <v>547</v>
      </c>
      <c r="C35" s="55">
        <f t="shared" ref="C35:J35" si="9">SUM(C32:C34)</f>
        <v>0</v>
      </c>
      <c r="D35" s="55">
        <f t="shared" si="9"/>
        <v>0</v>
      </c>
      <c r="E35" s="55">
        <f t="shared" si="9"/>
        <v>0</v>
      </c>
      <c r="F35" s="55">
        <f t="shared" si="9"/>
        <v>0</v>
      </c>
      <c r="G35" s="55">
        <f t="shared" si="9"/>
        <v>0</v>
      </c>
      <c r="H35" s="55">
        <f t="shared" si="9"/>
        <v>0</v>
      </c>
      <c r="I35" s="55">
        <f t="shared" si="9"/>
        <v>0</v>
      </c>
      <c r="J35" s="55">
        <f t="shared" si="9"/>
        <v>0</v>
      </c>
    </row>
    <row r="36" spans="1:14" x14ac:dyDescent="0.35">
      <c r="A36" s="93"/>
      <c r="B36" s="194"/>
      <c r="C36" s="114"/>
      <c r="D36" s="114"/>
      <c r="E36" s="114"/>
      <c r="F36" s="114"/>
      <c r="G36" s="114"/>
      <c r="H36" s="114"/>
      <c r="I36" s="114"/>
      <c r="J36" s="114"/>
    </row>
    <row r="37" spans="1:14" x14ac:dyDescent="0.35">
      <c r="A37" s="93"/>
      <c r="B37" s="200" t="s">
        <v>171</v>
      </c>
      <c r="C37" s="114"/>
      <c r="D37" s="114"/>
      <c r="E37" s="114"/>
      <c r="F37" s="114"/>
      <c r="G37" s="114"/>
      <c r="H37" s="114"/>
      <c r="I37" s="114"/>
      <c r="J37" s="114"/>
    </row>
    <row r="38" spans="1:14" x14ac:dyDescent="0.35">
      <c r="A38" s="93"/>
      <c r="B38" s="179" t="s">
        <v>548</v>
      </c>
      <c r="C38" s="54">
        <v>0</v>
      </c>
      <c r="D38" s="54">
        <v>0</v>
      </c>
      <c r="E38" s="54">
        <v>0</v>
      </c>
      <c r="F38" s="54">
        <v>0</v>
      </c>
      <c r="G38" s="193">
        <f t="shared" ref="G38:G40" si="10">SUM(C38:F38)</f>
        <v>0</v>
      </c>
      <c r="H38" s="54">
        <v>0</v>
      </c>
      <c r="I38" s="54">
        <v>0</v>
      </c>
      <c r="J38" s="54">
        <v>0</v>
      </c>
    </row>
    <row r="39" spans="1:14" x14ac:dyDescent="0.35">
      <c r="A39" s="93"/>
      <c r="B39" s="179" t="s">
        <v>549</v>
      </c>
      <c r="C39" s="54">
        <v>0</v>
      </c>
      <c r="D39" s="54">
        <v>0</v>
      </c>
      <c r="E39" s="54">
        <v>0</v>
      </c>
      <c r="F39" s="54">
        <v>0</v>
      </c>
      <c r="G39" s="193">
        <f t="shared" si="10"/>
        <v>0</v>
      </c>
      <c r="H39" s="54">
        <v>0</v>
      </c>
      <c r="I39" s="54">
        <v>0</v>
      </c>
      <c r="J39" s="54">
        <v>0</v>
      </c>
    </row>
    <row r="40" spans="1:14" s="10" customFormat="1" x14ac:dyDescent="0.35">
      <c r="A40" s="91"/>
      <c r="B40" s="179" t="s">
        <v>550</v>
      </c>
      <c r="C40" s="54">
        <v>0</v>
      </c>
      <c r="D40" s="54">
        <v>0</v>
      </c>
      <c r="E40" s="54">
        <v>0</v>
      </c>
      <c r="F40" s="54">
        <v>0</v>
      </c>
      <c r="G40" s="193">
        <f t="shared" si="10"/>
        <v>0</v>
      </c>
      <c r="H40" s="54">
        <v>0</v>
      </c>
      <c r="I40" s="54">
        <v>0</v>
      </c>
      <c r="J40" s="54">
        <v>0</v>
      </c>
      <c r="N40" s="1"/>
    </row>
    <row r="41" spans="1:14" s="10" customFormat="1" ht="18.75" customHeight="1" x14ac:dyDescent="0.35">
      <c r="A41" s="94" t="s">
        <v>785</v>
      </c>
      <c r="B41" s="194" t="s">
        <v>551</v>
      </c>
      <c r="C41" s="55">
        <f t="shared" ref="C41:J41" si="11">SUM(C38:C40)</f>
        <v>0</v>
      </c>
      <c r="D41" s="55">
        <f t="shared" si="11"/>
        <v>0</v>
      </c>
      <c r="E41" s="55">
        <f t="shared" si="11"/>
        <v>0</v>
      </c>
      <c r="F41" s="55">
        <f t="shared" si="11"/>
        <v>0</v>
      </c>
      <c r="G41" s="55">
        <f t="shared" si="11"/>
        <v>0</v>
      </c>
      <c r="H41" s="55">
        <f t="shared" si="11"/>
        <v>0</v>
      </c>
      <c r="I41" s="55">
        <f t="shared" si="11"/>
        <v>0</v>
      </c>
      <c r="J41" s="55">
        <f t="shared" si="11"/>
        <v>0</v>
      </c>
      <c r="N41" s="1"/>
    </row>
    <row r="42" spans="1:14" s="10" customFormat="1" ht="18.75" customHeight="1" x14ac:dyDescent="0.35">
      <c r="A42" s="94"/>
      <c r="B42" s="194"/>
      <c r="C42" s="114"/>
      <c r="D42" s="114"/>
      <c r="E42" s="114"/>
      <c r="F42" s="114"/>
      <c r="G42" s="114"/>
      <c r="H42" s="114"/>
      <c r="I42" s="114"/>
      <c r="J42" s="114"/>
    </row>
    <row r="43" spans="1:14" s="10" customFormat="1" ht="18.75" customHeight="1" x14ac:dyDescent="0.35">
      <c r="A43" s="94"/>
      <c r="B43" s="200" t="s">
        <v>172</v>
      </c>
      <c r="C43" s="114"/>
      <c r="D43" s="114"/>
      <c r="E43" s="114"/>
      <c r="F43" s="114"/>
      <c r="G43" s="114"/>
      <c r="H43" s="114"/>
      <c r="I43" s="114"/>
      <c r="J43" s="114"/>
    </row>
    <row r="44" spans="1:14" s="10" customFormat="1" ht="18.75" customHeight="1" x14ac:dyDescent="0.35">
      <c r="A44" s="94"/>
      <c r="B44" s="179" t="s">
        <v>552</v>
      </c>
      <c r="C44" s="54">
        <v>0</v>
      </c>
      <c r="D44" s="54">
        <v>0</v>
      </c>
      <c r="E44" s="54">
        <v>0</v>
      </c>
      <c r="F44" s="54">
        <v>0</v>
      </c>
      <c r="G44" s="193">
        <f t="shared" ref="G44:G45" si="12">SUM(C44:F44)</f>
        <v>0</v>
      </c>
      <c r="H44" s="54">
        <v>0</v>
      </c>
      <c r="I44" s="54">
        <v>0</v>
      </c>
      <c r="J44" s="54">
        <v>0</v>
      </c>
      <c r="N44" s="1"/>
    </row>
    <row r="45" spans="1:14" s="10" customFormat="1" ht="18.75" customHeight="1" x14ac:dyDescent="0.35">
      <c r="A45" s="94"/>
      <c r="B45" s="179" t="s">
        <v>553</v>
      </c>
      <c r="C45" s="54">
        <v>0</v>
      </c>
      <c r="D45" s="54">
        <v>0</v>
      </c>
      <c r="E45" s="54">
        <v>0</v>
      </c>
      <c r="F45" s="54">
        <v>0</v>
      </c>
      <c r="G45" s="193">
        <f t="shared" si="12"/>
        <v>0</v>
      </c>
      <c r="H45" s="54">
        <v>0</v>
      </c>
      <c r="I45" s="54">
        <v>0</v>
      </c>
      <c r="J45" s="54">
        <v>0</v>
      </c>
      <c r="N45" s="1"/>
    </row>
    <row r="46" spans="1:14" x14ac:dyDescent="0.35">
      <c r="A46" s="94" t="s">
        <v>786</v>
      </c>
      <c r="B46" s="194" t="s">
        <v>554</v>
      </c>
      <c r="C46" s="55">
        <f t="shared" ref="C46:J46" si="13">SUM(C44:C45)</f>
        <v>0</v>
      </c>
      <c r="D46" s="55">
        <f t="shared" si="13"/>
        <v>0</v>
      </c>
      <c r="E46" s="55">
        <f t="shared" si="13"/>
        <v>0</v>
      </c>
      <c r="F46" s="55">
        <f t="shared" si="13"/>
        <v>0</v>
      </c>
      <c r="G46" s="55">
        <f t="shared" si="13"/>
        <v>0</v>
      </c>
      <c r="H46" s="55">
        <f t="shared" si="13"/>
        <v>0</v>
      </c>
      <c r="I46" s="55">
        <f t="shared" si="13"/>
        <v>0</v>
      </c>
      <c r="J46" s="55">
        <f t="shared" si="13"/>
        <v>0</v>
      </c>
    </row>
    <row r="47" spans="1:14" x14ac:dyDescent="0.35">
      <c r="A47" s="94"/>
      <c r="B47" s="194"/>
      <c r="C47" s="114"/>
      <c r="D47" s="114"/>
      <c r="E47" s="114"/>
      <c r="F47" s="114"/>
      <c r="G47" s="114"/>
      <c r="H47" s="114"/>
      <c r="I47" s="114"/>
      <c r="J47" s="114"/>
    </row>
    <row r="48" spans="1:14" s="10" customFormat="1" ht="18.75" customHeight="1" x14ac:dyDescent="0.35">
      <c r="A48" s="94" t="s">
        <v>787</v>
      </c>
      <c r="B48" s="194" t="s">
        <v>555</v>
      </c>
      <c r="C48" s="197">
        <v>0</v>
      </c>
      <c r="D48" s="197">
        <v>0</v>
      </c>
      <c r="E48" s="197">
        <v>0</v>
      </c>
      <c r="F48" s="197">
        <v>0</v>
      </c>
      <c r="G48" s="193">
        <f t="shared" ref="G48" si="14">SUM(C48:F48)</f>
        <v>0</v>
      </c>
      <c r="H48" s="197">
        <v>0</v>
      </c>
      <c r="I48" s="197">
        <v>0</v>
      </c>
      <c r="J48" s="197">
        <v>0</v>
      </c>
      <c r="N48" s="1"/>
    </row>
    <row r="49" spans="1:14" s="10" customFormat="1" ht="18.75" customHeight="1" x14ac:dyDescent="0.35">
      <c r="A49" s="94"/>
      <c r="B49" s="179"/>
      <c r="C49" s="114"/>
      <c r="D49" s="114"/>
      <c r="E49" s="114"/>
      <c r="F49" s="114"/>
      <c r="G49" s="114"/>
      <c r="H49" s="114"/>
      <c r="I49" s="114"/>
      <c r="J49" s="114"/>
    </row>
    <row r="50" spans="1:14" s="10" customFormat="1" ht="33" customHeight="1" x14ac:dyDescent="0.35">
      <c r="A50" s="94" t="s">
        <v>451</v>
      </c>
      <c r="B50" s="194" t="s">
        <v>668</v>
      </c>
      <c r="C50" s="55">
        <f t="shared" ref="C50:J50" si="15">C14+C20+C29+C35+C41+C46+C48</f>
        <v>0</v>
      </c>
      <c r="D50" s="55">
        <f t="shared" si="15"/>
        <v>0</v>
      </c>
      <c r="E50" s="55">
        <f t="shared" si="15"/>
        <v>0</v>
      </c>
      <c r="F50" s="55">
        <f t="shared" si="15"/>
        <v>0</v>
      </c>
      <c r="G50" s="55">
        <f t="shared" si="15"/>
        <v>0</v>
      </c>
      <c r="H50" s="55">
        <f t="shared" si="15"/>
        <v>0</v>
      </c>
      <c r="I50" s="55">
        <f t="shared" si="15"/>
        <v>0</v>
      </c>
      <c r="J50" s="55">
        <f t="shared" si="15"/>
        <v>0</v>
      </c>
      <c r="N50" s="1"/>
    </row>
    <row r="51" spans="1:14" x14ac:dyDescent="0.35">
      <c r="A51" s="94"/>
      <c r="B51" s="179"/>
      <c r="C51" s="114"/>
      <c r="D51" s="114"/>
      <c r="E51" s="114"/>
      <c r="F51" s="114"/>
      <c r="G51" s="114"/>
      <c r="H51" s="114"/>
      <c r="I51" s="114"/>
      <c r="J51" s="114"/>
    </row>
    <row r="52" spans="1:14" ht="16" thickBot="1" x14ac:dyDescent="0.4">
      <c r="A52" s="94" t="s">
        <v>451</v>
      </c>
      <c r="B52" s="286" t="s">
        <v>694</v>
      </c>
      <c r="C52" s="196">
        <v>0</v>
      </c>
      <c r="D52" s="196">
        <v>0</v>
      </c>
      <c r="E52" s="196">
        <v>0</v>
      </c>
      <c r="F52" s="196">
        <v>0</v>
      </c>
      <c r="G52" s="195">
        <f t="shared" ref="G52" si="16">SUM(C52:F52)</f>
        <v>0</v>
      </c>
      <c r="H52" s="196">
        <v>0</v>
      </c>
      <c r="I52" s="196">
        <v>0</v>
      </c>
      <c r="J52" s="196">
        <v>0</v>
      </c>
    </row>
    <row r="55" spans="1:14" ht="18.75" customHeight="1" x14ac:dyDescent="0.35"/>
  </sheetData>
  <sheetProtection algorithmName="SHA-512" hashValue="Ty+gN2FrCgMBec2h1KuTf7YnHQxukYASQvoicDfAbartFjqOUzF0qPcJWdjsJoM3gKlnGdKUkIB2EAag+ggfsQ==" saltValue="nJjyX1eF1Rl0hOQXwu92tw==" spinCount="100000" sheet="1" formatCells="0" formatColumns="0" formatRows="0" selectLockedCells="1"/>
  <mergeCells count="1">
    <mergeCell ref="C1:D1"/>
  </mergeCells>
  <hyperlinks>
    <hyperlink ref="A50" location="Assets!A1" display="Assets!" xr:uid="{9C64DE29-5354-4EE2-A6B3-F869A6D943F2}"/>
    <hyperlink ref="A52" location="Assets!A1" display="Assets!" xr:uid="{2D9E49A9-435E-48BF-9411-69980F8113FB}"/>
    <hyperlink ref="A14" location="Assets!A15" display="Assets!A15" xr:uid="{166E08F8-39E0-4D7B-A00D-FF14C35E4AD0}"/>
    <hyperlink ref="A20" location="Assets!A16" display="Assets!A16" xr:uid="{0E5E5D8C-6D9D-4430-9A52-266EC15FD3BC}"/>
    <hyperlink ref="A29" location="Assets!A17" display="Assets!A17" xr:uid="{EC4D5624-BC75-46F3-B281-1518B935BB93}"/>
    <hyperlink ref="A35" location="Assets!A18" display="Assets!A18" xr:uid="{A1F73AA6-4E22-4B64-B204-116C3CDDD977}"/>
    <hyperlink ref="A41" location="Assets!A19" display="Assets!A19" xr:uid="{CBEE1A73-009C-4D9F-A07D-1E5DBDA88C3E}"/>
    <hyperlink ref="A46" location="Assets!A20" display="Assets!A20" xr:uid="{926610B3-22E0-41A4-BAF1-C39A82260E93}"/>
    <hyperlink ref="A48" location="Assets!A21" display="Assets!A21" xr:uid="{D63A1816-B127-433C-A64A-796E61630BDD}"/>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48635-FDF2-4406-B09B-1CFD949EEF4B}">
  <sheetPr>
    <pageSetUpPr fitToPage="1"/>
  </sheetPr>
  <dimension ref="A1:O61"/>
  <sheetViews>
    <sheetView workbookViewId="0">
      <selection activeCell="A10" sqref="A10"/>
    </sheetView>
  </sheetViews>
  <sheetFormatPr defaultColWidth="9.1796875" defaultRowHeight="15.5" x14ac:dyDescent="0.35"/>
  <cols>
    <col min="1" max="1" width="18.453125" style="2" customWidth="1"/>
    <col min="2" max="2" width="63.7265625" style="1" customWidth="1"/>
    <col min="3" max="3" width="19.453125" style="1" customWidth="1"/>
    <col min="4" max="4" width="18.1796875" style="1" customWidth="1"/>
    <col min="5" max="5" width="19.54296875" style="1" customWidth="1"/>
    <col min="6" max="6" width="19.453125" style="1" customWidth="1"/>
    <col min="7" max="7" width="18.1796875" style="1" customWidth="1"/>
    <col min="8" max="8" width="19.54296875" style="1" customWidth="1"/>
    <col min="9" max="9" width="18.1796875" style="1" customWidth="1"/>
    <col min="10" max="10" width="18.1796875" customWidth="1"/>
    <col min="11" max="11" width="3.26953125" customWidth="1"/>
    <col min="12" max="16384" width="9.1796875" style="1"/>
  </cols>
  <sheetData>
    <row r="1" spans="1:15" x14ac:dyDescent="0.35">
      <c r="B1" s="1" t="s">
        <v>23</v>
      </c>
      <c r="C1" s="386">
        <f>'Cover Page '!$C$21</f>
        <v>0</v>
      </c>
      <c r="D1" s="387"/>
    </row>
    <row r="2" spans="1:15" x14ac:dyDescent="0.35">
      <c r="B2" s="1" t="s">
        <v>24</v>
      </c>
      <c r="C2" s="140" t="str">
        <f>'Cover Page '!$C$24</f>
        <v>March</v>
      </c>
      <c r="D2" s="141">
        <f>'Cover Page '!$D$24</f>
        <v>2025</v>
      </c>
    </row>
    <row r="3" spans="1:15" x14ac:dyDescent="0.35">
      <c r="C3"/>
    </row>
    <row r="4" spans="1:15" x14ac:dyDescent="0.35">
      <c r="D4" s="3" t="s">
        <v>5</v>
      </c>
    </row>
    <row r="5" spans="1:15" x14ac:dyDescent="0.35">
      <c r="C5" s="3"/>
      <c r="D5" s="3"/>
    </row>
    <row r="6" spans="1:15" x14ac:dyDescent="0.35">
      <c r="B6" s="102" t="s">
        <v>184</v>
      </c>
    </row>
    <row r="7" spans="1:15" ht="16" thickBot="1" x14ac:dyDescent="0.4"/>
    <row r="8" spans="1:15" ht="38.5" customHeight="1" thickBot="1" x14ac:dyDescent="0.4">
      <c r="A8" s="2" t="s">
        <v>33</v>
      </c>
      <c r="C8" s="413" t="s">
        <v>566</v>
      </c>
      <c r="D8" s="413"/>
      <c r="E8" s="413"/>
      <c r="F8" s="413"/>
      <c r="G8" s="413"/>
      <c r="H8" s="413"/>
      <c r="I8" s="199" t="s">
        <v>567</v>
      </c>
    </row>
    <row r="9" spans="1:15" ht="42.5" thickBot="1" x14ac:dyDescent="0.4">
      <c r="A9" s="2" t="s">
        <v>34</v>
      </c>
      <c r="B9" s="309" t="s">
        <v>178</v>
      </c>
      <c r="C9" s="176" t="s">
        <v>1010</v>
      </c>
      <c r="D9" s="177" t="s">
        <v>179</v>
      </c>
      <c r="E9" s="306" t="s">
        <v>180</v>
      </c>
      <c r="F9" s="176" t="s">
        <v>181</v>
      </c>
      <c r="G9" s="177" t="s">
        <v>182</v>
      </c>
      <c r="H9" s="177" t="s">
        <v>15</v>
      </c>
      <c r="I9" s="177" t="s">
        <v>15</v>
      </c>
    </row>
    <row r="10" spans="1:15" x14ac:dyDescent="0.35">
      <c r="A10" s="94"/>
      <c r="B10" s="310" t="s">
        <v>562</v>
      </c>
      <c r="C10" s="114"/>
      <c r="D10" s="114"/>
      <c r="E10" s="114"/>
      <c r="F10" s="114"/>
      <c r="G10" s="114"/>
      <c r="H10" s="114"/>
      <c r="I10" s="114"/>
    </row>
    <row r="11" spans="1:15" x14ac:dyDescent="0.35">
      <c r="A11" s="94"/>
      <c r="B11" s="200" t="s">
        <v>174</v>
      </c>
      <c r="C11" s="114"/>
      <c r="D11" s="114"/>
      <c r="E11" s="114"/>
      <c r="F11" s="114"/>
      <c r="G11" s="114"/>
      <c r="H11" s="114"/>
      <c r="I11" s="114"/>
    </row>
    <row r="12" spans="1:15" s="10" customFormat="1" x14ac:dyDescent="0.35">
      <c r="A12" s="94"/>
      <c r="B12" s="203" t="s">
        <v>245</v>
      </c>
      <c r="C12" s="54">
        <v>0</v>
      </c>
      <c r="D12" s="54">
        <v>0</v>
      </c>
      <c r="E12" s="54">
        <v>0</v>
      </c>
      <c r="F12" s="54">
        <v>0</v>
      </c>
      <c r="G12" s="54">
        <v>0</v>
      </c>
      <c r="H12" s="193">
        <f>SUM(C12:G12)</f>
        <v>0</v>
      </c>
      <c r="I12" s="54">
        <v>0</v>
      </c>
      <c r="J12"/>
      <c r="K12"/>
      <c r="O12" s="1"/>
    </row>
    <row r="13" spans="1:15" x14ac:dyDescent="0.35">
      <c r="A13" s="94"/>
      <c r="B13" s="203" t="s">
        <v>246</v>
      </c>
      <c r="C13" s="54">
        <v>0</v>
      </c>
      <c r="D13" s="54">
        <v>0</v>
      </c>
      <c r="E13" s="54">
        <v>0</v>
      </c>
      <c r="F13" s="54">
        <v>0</v>
      </c>
      <c r="G13" s="54">
        <v>0</v>
      </c>
      <c r="H13" s="193">
        <f t="shared" ref="H13:H15" si="0">SUM(C13:G13)</f>
        <v>0</v>
      </c>
      <c r="I13" s="54">
        <v>0</v>
      </c>
    </row>
    <row r="14" spans="1:15" s="10" customFormat="1" x14ac:dyDescent="0.35">
      <c r="A14" s="94"/>
      <c r="B14" s="203" t="s">
        <v>247</v>
      </c>
      <c r="C14" s="54">
        <v>0</v>
      </c>
      <c r="D14" s="54">
        <v>0</v>
      </c>
      <c r="E14" s="54">
        <v>0</v>
      </c>
      <c r="F14" s="54">
        <v>0</v>
      </c>
      <c r="G14" s="54">
        <v>0</v>
      </c>
      <c r="H14" s="193">
        <f t="shared" si="0"/>
        <v>0</v>
      </c>
      <c r="I14" s="54">
        <v>0</v>
      </c>
      <c r="J14"/>
      <c r="K14"/>
      <c r="O14" s="1"/>
    </row>
    <row r="15" spans="1:15" x14ac:dyDescent="0.35">
      <c r="A15" s="94"/>
      <c r="B15" s="203" t="s">
        <v>248</v>
      </c>
      <c r="C15" s="54">
        <v>0</v>
      </c>
      <c r="D15" s="54">
        <v>0</v>
      </c>
      <c r="E15" s="54">
        <v>0</v>
      </c>
      <c r="F15" s="54">
        <v>0</v>
      </c>
      <c r="G15" s="54">
        <v>0</v>
      </c>
      <c r="H15" s="193">
        <f t="shared" si="0"/>
        <v>0</v>
      </c>
      <c r="I15" s="54">
        <v>0</v>
      </c>
    </row>
    <row r="16" spans="1:15" x14ac:dyDescent="0.35">
      <c r="A16" s="94"/>
      <c r="B16" s="180" t="s">
        <v>559</v>
      </c>
      <c r="C16" s="193">
        <f>SUM(C12:C15)</f>
        <v>0</v>
      </c>
      <c r="D16" s="193">
        <f t="shared" ref="D16:G16" si="1">SUM(D12:D15)</f>
        <v>0</v>
      </c>
      <c r="E16" s="193">
        <f t="shared" si="1"/>
        <v>0</v>
      </c>
      <c r="F16" s="193">
        <f t="shared" si="1"/>
        <v>0</v>
      </c>
      <c r="G16" s="193">
        <f t="shared" si="1"/>
        <v>0</v>
      </c>
      <c r="H16" s="193">
        <f t="shared" ref="H16" si="2">SUM(H12:H15)</f>
        <v>0</v>
      </c>
      <c r="I16" s="193">
        <f t="shared" ref="I16" si="3">SUM(I12:I15)</f>
        <v>0</v>
      </c>
    </row>
    <row r="17" spans="1:15" x14ac:dyDescent="0.35">
      <c r="A17" s="94"/>
      <c r="B17" s="191" t="s">
        <v>175</v>
      </c>
      <c r="C17" s="114"/>
      <c r="D17" s="114"/>
      <c r="E17" s="114"/>
      <c r="F17" s="114"/>
      <c r="G17" s="114"/>
      <c r="H17" s="114"/>
      <c r="I17" s="114"/>
    </row>
    <row r="18" spans="1:15" x14ac:dyDescent="0.35">
      <c r="A18" s="94"/>
      <c r="B18" s="203" t="s">
        <v>249</v>
      </c>
      <c r="C18" s="54">
        <v>0</v>
      </c>
      <c r="D18" s="54">
        <v>0</v>
      </c>
      <c r="E18" s="54">
        <v>0</v>
      </c>
      <c r="F18" s="54">
        <v>0</v>
      </c>
      <c r="G18" s="54">
        <v>0</v>
      </c>
      <c r="H18" s="193">
        <f>SUM(C18:G18)</f>
        <v>0</v>
      </c>
      <c r="I18" s="54">
        <v>0</v>
      </c>
    </row>
    <row r="19" spans="1:15" x14ac:dyDescent="0.35">
      <c r="A19" s="94"/>
      <c r="B19" s="203" t="s">
        <v>250</v>
      </c>
      <c r="C19" s="54">
        <v>0</v>
      </c>
      <c r="D19" s="54">
        <v>0</v>
      </c>
      <c r="E19" s="54">
        <v>0</v>
      </c>
      <c r="F19" s="54">
        <v>0</v>
      </c>
      <c r="G19" s="54">
        <v>0</v>
      </c>
      <c r="H19" s="193">
        <f t="shared" ref="H19:H21" si="4">SUM(C19:G19)</f>
        <v>0</v>
      </c>
      <c r="I19" s="54">
        <v>0</v>
      </c>
    </row>
    <row r="20" spans="1:15" x14ac:dyDescent="0.35">
      <c r="A20" s="94"/>
      <c r="B20" s="203" t="s">
        <v>251</v>
      </c>
      <c r="C20" s="54">
        <v>0</v>
      </c>
      <c r="D20" s="54">
        <v>0</v>
      </c>
      <c r="E20" s="54">
        <v>0</v>
      </c>
      <c r="F20" s="54">
        <v>0</v>
      </c>
      <c r="G20" s="54">
        <v>0</v>
      </c>
      <c r="H20" s="193">
        <f t="shared" si="4"/>
        <v>0</v>
      </c>
      <c r="I20" s="54">
        <v>0</v>
      </c>
    </row>
    <row r="21" spans="1:15" s="10" customFormat="1" x14ac:dyDescent="0.35">
      <c r="A21" s="94"/>
      <c r="B21" s="203" t="s">
        <v>257</v>
      </c>
      <c r="C21" s="54">
        <v>0</v>
      </c>
      <c r="D21" s="54">
        <v>0</v>
      </c>
      <c r="E21" s="54">
        <v>0</v>
      </c>
      <c r="F21" s="54">
        <v>0</v>
      </c>
      <c r="G21" s="54">
        <v>0</v>
      </c>
      <c r="H21" s="193">
        <f t="shared" si="4"/>
        <v>0</v>
      </c>
      <c r="I21" s="54">
        <v>0</v>
      </c>
      <c r="J21"/>
      <c r="K21"/>
      <c r="N21" s="1"/>
      <c r="O21" s="1"/>
    </row>
    <row r="22" spans="1:15" s="10" customFormat="1" x14ac:dyDescent="0.35">
      <c r="A22" s="94"/>
      <c r="B22" s="194" t="s">
        <v>560</v>
      </c>
      <c r="C22" s="193">
        <f t="shared" ref="C22:I22" si="5">SUM(C18:C21)</f>
        <v>0</v>
      </c>
      <c r="D22" s="193">
        <f t="shared" si="5"/>
        <v>0</v>
      </c>
      <c r="E22" s="193">
        <f t="shared" si="5"/>
        <v>0</v>
      </c>
      <c r="F22" s="193">
        <f t="shared" si="5"/>
        <v>0</v>
      </c>
      <c r="G22" s="193">
        <f t="shared" ref="G22" si="6">SUM(G18:G21)</f>
        <v>0</v>
      </c>
      <c r="H22" s="193">
        <f t="shared" ref="H22" si="7">SUM(H18:H21)</f>
        <v>0</v>
      </c>
      <c r="I22" s="193">
        <f t="shared" si="5"/>
        <v>0</v>
      </c>
      <c r="J22"/>
      <c r="K22"/>
      <c r="N22" s="1"/>
      <c r="O22" s="1"/>
    </row>
    <row r="23" spans="1:15" s="10" customFormat="1" ht="31" x14ac:dyDescent="0.35">
      <c r="A23" s="94"/>
      <c r="B23" s="180" t="s">
        <v>561</v>
      </c>
      <c r="C23" s="193">
        <f>C16+C22</f>
        <v>0</v>
      </c>
      <c r="D23" s="193">
        <f t="shared" ref="D23:I23" si="8">D16+D22</f>
        <v>0</v>
      </c>
      <c r="E23" s="193">
        <f t="shared" si="8"/>
        <v>0</v>
      </c>
      <c r="F23" s="193">
        <f t="shared" si="8"/>
        <v>0</v>
      </c>
      <c r="G23" s="193">
        <f t="shared" ref="G23" si="9">G16+G22</f>
        <v>0</v>
      </c>
      <c r="H23" s="193">
        <f t="shared" ref="H23" si="10">H16+H22</f>
        <v>0</v>
      </c>
      <c r="I23" s="193">
        <f t="shared" si="8"/>
        <v>0</v>
      </c>
      <c r="J23"/>
      <c r="K23"/>
    </row>
    <row r="24" spans="1:15" x14ac:dyDescent="0.35">
      <c r="A24" s="94"/>
      <c r="B24" s="191" t="s">
        <v>183</v>
      </c>
      <c r="C24" s="114"/>
      <c r="D24" s="114"/>
      <c r="E24" s="114"/>
      <c r="F24" s="114"/>
      <c r="G24" s="114"/>
      <c r="H24" s="114"/>
      <c r="I24" s="114"/>
    </row>
    <row r="25" spans="1:15" s="10" customFormat="1" x14ac:dyDescent="0.35">
      <c r="A25" s="94"/>
      <c r="B25" s="200" t="s">
        <v>174</v>
      </c>
      <c r="C25" s="114"/>
      <c r="D25" s="114"/>
      <c r="E25" s="114"/>
      <c r="F25" s="114"/>
      <c r="G25" s="114"/>
      <c r="H25" s="114"/>
      <c r="I25" s="114"/>
      <c r="J25"/>
      <c r="K25"/>
      <c r="O25" s="1"/>
    </row>
    <row r="26" spans="1:15" s="10" customFormat="1" x14ac:dyDescent="0.35">
      <c r="A26" s="94"/>
      <c r="B26" s="179" t="s">
        <v>176</v>
      </c>
      <c r="C26" s="114"/>
      <c r="D26" s="114"/>
      <c r="E26" s="114"/>
      <c r="F26" s="114"/>
      <c r="G26" s="114"/>
      <c r="H26" s="114"/>
      <c r="I26" s="114"/>
      <c r="J26"/>
      <c r="K26"/>
      <c r="O26" s="1"/>
    </row>
    <row r="27" spans="1:15" s="10" customFormat="1" x14ac:dyDescent="0.35">
      <c r="A27" s="94"/>
      <c r="B27" s="203" t="s">
        <v>258</v>
      </c>
      <c r="C27" s="54">
        <v>0</v>
      </c>
      <c r="D27" s="54">
        <v>0</v>
      </c>
      <c r="E27" s="54">
        <v>0</v>
      </c>
      <c r="F27" s="54">
        <v>0</v>
      </c>
      <c r="G27" s="54">
        <v>0</v>
      </c>
      <c r="H27" s="193">
        <f>SUM(C27:G27)</f>
        <v>0</v>
      </c>
      <c r="I27" s="54">
        <v>0</v>
      </c>
      <c r="J27"/>
      <c r="K27"/>
      <c r="O27" s="1"/>
    </row>
    <row r="28" spans="1:15" x14ac:dyDescent="0.35">
      <c r="A28" s="93"/>
      <c r="B28" s="203" t="s">
        <v>252</v>
      </c>
      <c r="C28" s="54">
        <v>0</v>
      </c>
      <c r="D28" s="54">
        <v>0</v>
      </c>
      <c r="E28" s="54">
        <v>0</v>
      </c>
      <c r="F28" s="54">
        <v>0</v>
      </c>
      <c r="G28" s="54">
        <v>0</v>
      </c>
      <c r="H28" s="193">
        <f t="shared" ref="H28:H30" si="11">SUM(C28:G28)</f>
        <v>0</v>
      </c>
      <c r="I28" s="54">
        <v>0</v>
      </c>
      <c r="N28" s="10"/>
    </row>
    <row r="29" spans="1:15" x14ac:dyDescent="0.35">
      <c r="A29" s="93"/>
      <c r="B29" s="203" t="s">
        <v>253</v>
      </c>
      <c r="C29" s="54">
        <v>0</v>
      </c>
      <c r="D29" s="54">
        <v>0</v>
      </c>
      <c r="E29" s="54">
        <v>0</v>
      </c>
      <c r="F29" s="54">
        <v>0</v>
      </c>
      <c r="G29" s="54">
        <v>0</v>
      </c>
      <c r="H29" s="193">
        <f t="shared" si="11"/>
        <v>0</v>
      </c>
      <c r="I29" s="54">
        <v>0</v>
      </c>
      <c r="N29" s="10"/>
    </row>
    <row r="30" spans="1:15" x14ac:dyDescent="0.35">
      <c r="A30" s="93"/>
      <c r="B30" s="203" t="s">
        <v>254</v>
      </c>
      <c r="C30" s="54">
        <v>0</v>
      </c>
      <c r="D30" s="54">
        <v>0</v>
      </c>
      <c r="E30" s="54">
        <v>0</v>
      </c>
      <c r="F30" s="54">
        <v>0</v>
      </c>
      <c r="G30" s="54">
        <v>0</v>
      </c>
      <c r="H30" s="193">
        <f t="shared" si="11"/>
        <v>0</v>
      </c>
      <c r="I30" s="54">
        <v>0</v>
      </c>
      <c r="N30" s="10"/>
    </row>
    <row r="31" spans="1:15" x14ac:dyDescent="0.35">
      <c r="A31" s="93"/>
      <c r="B31" s="180" t="s">
        <v>563</v>
      </c>
      <c r="C31" s="55">
        <f>SUM(C27:C30)</f>
        <v>0</v>
      </c>
      <c r="D31" s="55">
        <f t="shared" ref="D31:I31" si="12">SUM(D27:D30)</f>
        <v>0</v>
      </c>
      <c r="E31" s="55">
        <f t="shared" si="12"/>
        <v>0</v>
      </c>
      <c r="F31" s="55">
        <f t="shared" si="12"/>
        <v>0</v>
      </c>
      <c r="G31" s="55">
        <f t="shared" si="12"/>
        <v>0</v>
      </c>
      <c r="H31" s="55">
        <f>SUM(H27:H30)</f>
        <v>0</v>
      </c>
      <c r="I31" s="55">
        <f t="shared" si="12"/>
        <v>0</v>
      </c>
    </row>
    <row r="32" spans="1:15" x14ac:dyDescent="0.35">
      <c r="A32" s="93"/>
      <c r="B32" s="191" t="s">
        <v>175</v>
      </c>
      <c r="C32" s="114"/>
      <c r="D32" s="114"/>
      <c r="E32" s="114"/>
      <c r="F32" s="114"/>
      <c r="G32" s="114"/>
      <c r="H32" s="114"/>
      <c r="I32" s="114"/>
    </row>
    <row r="33" spans="1:11" x14ac:dyDescent="0.35">
      <c r="A33" s="93"/>
      <c r="B33" s="179" t="s">
        <v>177</v>
      </c>
      <c r="C33" s="114"/>
      <c r="D33" s="114"/>
      <c r="E33" s="114"/>
      <c r="F33" s="114"/>
      <c r="G33" s="114"/>
      <c r="H33" s="114"/>
      <c r="I33" s="114"/>
    </row>
    <row r="34" spans="1:11" x14ac:dyDescent="0.35">
      <c r="A34" s="93"/>
      <c r="B34" s="203" t="s">
        <v>259</v>
      </c>
      <c r="C34" s="54">
        <v>0</v>
      </c>
      <c r="D34" s="54">
        <v>0</v>
      </c>
      <c r="E34" s="54">
        <v>0</v>
      </c>
      <c r="F34" s="54">
        <v>0</v>
      </c>
      <c r="G34" s="54">
        <v>0</v>
      </c>
      <c r="H34" s="193">
        <f>SUM(C34:G34)</f>
        <v>0</v>
      </c>
      <c r="I34" s="54">
        <v>0</v>
      </c>
    </row>
    <row r="35" spans="1:11" x14ac:dyDescent="0.35">
      <c r="A35" s="93"/>
      <c r="B35" s="203" t="s">
        <v>255</v>
      </c>
      <c r="C35" s="54">
        <v>0</v>
      </c>
      <c r="D35" s="54">
        <v>0</v>
      </c>
      <c r="E35" s="54">
        <v>0</v>
      </c>
      <c r="F35" s="54">
        <v>0</v>
      </c>
      <c r="G35" s="54">
        <v>0</v>
      </c>
      <c r="H35" s="193">
        <f t="shared" ref="H35:H36" si="13">SUM(C35:G35)</f>
        <v>0</v>
      </c>
      <c r="I35" s="54">
        <v>0</v>
      </c>
    </row>
    <row r="36" spans="1:11" x14ac:dyDescent="0.35">
      <c r="A36" s="93"/>
      <c r="B36" s="203" t="s">
        <v>256</v>
      </c>
      <c r="C36" s="54">
        <v>0</v>
      </c>
      <c r="D36" s="54">
        <v>0</v>
      </c>
      <c r="E36" s="54">
        <v>0</v>
      </c>
      <c r="F36" s="54">
        <v>0</v>
      </c>
      <c r="G36" s="54">
        <v>0</v>
      </c>
      <c r="H36" s="193">
        <f t="shared" si="13"/>
        <v>0</v>
      </c>
      <c r="I36" s="54">
        <v>0</v>
      </c>
    </row>
    <row r="37" spans="1:11" x14ac:dyDescent="0.35">
      <c r="A37" s="93"/>
      <c r="B37" s="194" t="s">
        <v>564</v>
      </c>
      <c r="C37" s="55">
        <f>SUM(C34:C36)</f>
        <v>0</v>
      </c>
      <c r="D37" s="55">
        <f t="shared" ref="D37:I37" si="14">SUM(D34:D36)</f>
        <v>0</v>
      </c>
      <c r="E37" s="55">
        <f t="shared" si="14"/>
        <v>0</v>
      </c>
      <c r="F37" s="55">
        <f t="shared" si="14"/>
        <v>0</v>
      </c>
      <c r="G37" s="55">
        <f t="shared" ref="G37" si="15">SUM(G34:G36)</f>
        <v>0</v>
      </c>
      <c r="H37" s="55">
        <f>SUM(H34:H36)</f>
        <v>0</v>
      </c>
      <c r="I37" s="55">
        <f t="shared" si="14"/>
        <v>0</v>
      </c>
    </row>
    <row r="38" spans="1:11" ht="16" thickBot="1" x14ac:dyDescent="0.4">
      <c r="A38" s="93"/>
      <c r="B38" s="184" t="s">
        <v>565</v>
      </c>
      <c r="C38" s="195">
        <f>C31+C37</f>
        <v>0</v>
      </c>
      <c r="D38" s="195">
        <f t="shared" ref="D38:I38" si="16">D31+D37</f>
        <v>0</v>
      </c>
      <c r="E38" s="195">
        <f t="shared" si="16"/>
        <v>0</v>
      </c>
      <c r="F38" s="195">
        <f t="shared" si="16"/>
        <v>0</v>
      </c>
      <c r="G38" s="195">
        <f t="shared" ref="G38" si="17">G31+G37</f>
        <v>0</v>
      </c>
      <c r="H38" s="195">
        <f>H31+H37</f>
        <v>0</v>
      </c>
      <c r="I38" s="195">
        <f t="shared" si="16"/>
        <v>0</v>
      </c>
    </row>
    <row r="39" spans="1:11" x14ac:dyDescent="0.35">
      <c r="A39" s="147"/>
    </row>
    <row r="40" spans="1:11" x14ac:dyDescent="0.35">
      <c r="A40" s="147"/>
    </row>
    <row r="41" spans="1:11" ht="18.75" customHeight="1" thickBot="1" x14ac:dyDescent="0.4">
      <c r="A41" s="147"/>
    </row>
    <row r="42" spans="1:11" ht="28.5" customHeight="1" thickBot="1" x14ac:dyDescent="0.4">
      <c r="A42" s="147"/>
      <c r="C42" s="414" t="s">
        <v>201</v>
      </c>
      <c r="D42" s="415"/>
      <c r="E42" s="415"/>
      <c r="F42" s="415"/>
      <c r="G42" s="415"/>
      <c r="H42" s="416"/>
      <c r="I42"/>
      <c r="J42" s="1"/>
      <c r="K42" s="1"/>
    </row>
    <row r="43" spans="1:11" ht="42.5" thickBot="1" x14ac:dyDescent="0.4">
      <c r="A43" s="147"/>
      <c r="B43" s="10"/>
      <c r="C43" s="176" t="s">
        <v>1010</v>
      </c>
      <c r="D43" s="176" t="s">
        <v>179</v>
      </c>
      <c r="E43" s="177" t="s">
        <v>180</v>
      </c>
      <c r="F43" s="133" t="s">
        <v>181</v>
      </c>
      <c r="G43" s="112" t="s">
        <v>182</v>
      </c>
      <c r="H43" s="177" t="s">
        <v>442</v>
      </c>
      <c r="I43"/>
      <c r="J43" s="1"/>
      <c r="K43" s="1"/>
    </row>
    <row r="44" spans="1:11" x14ac:dyDescent="0.35">
      <c r="A44" s="93"/>
      <c r="B44" s="191" t="s">
        <v>568</v>
      </c>
      <c r="C44" s="114"/>
      <c r="D44" s="114"/>
      <c r="E44" s="114"/>
      <c r="F44" s="114"/>
      <c r="G44" s="114"/>
      <c r="H44" s="114"/>
      <c r="I44"/>
      <c r="J44" s="1"/>
      <c r="K44" s="1"/>
    </row>
    <row r="45" spans="1:11" x14ac:dyDescent="0.35">
      <c r="A45" s="93"/>
      <c r="B45" s="181" t="s">
        <v>260</v>
      </c>
      <c r="C45" s="56">
        <v>0</v>
      </c>
      <c r="D45" s="54">
        <v>0</v>
      </c>
      <c r="E45" s="54">
        <v>0</v>
      </c>
      <c r="F45" s="54">
        <v>0</v>
      </c>
      <c r="G45" s="54">
        <v>0</v>
      </c>
      <c r="H45" s="193">
        <f>SUM(C45:G45)</f>
        <v>0</v>
      </c>
      <c r="I45"/>
      <c r="J45" s="1"/>
      <c r="K45" s="1"/>
    </row>
    <row r="46" spans="1:11" x14ac:dyDescent="0.35">
      <c r="A46" s="93"/>
      <c r="B46" s="181" t="s">
        <v>261</v>
      </c>
      <c r="C46" s="56">
        <v>0</v>
      </c>
      <c r="D46" s="54">
        <v>0</v>
      </c>
      <c r="E46" s="54">
        <v>0</v>
      </c>
      <c r="F46" s="54">
        <v>0</v>
      </c>
      <c r="G46" s="54">
        <v>0</v>
      </c>
      <c r="H46" s="193">
        <f t="shared" ref="H46:H48" si="18">SUM(C46:G46)</f>
        <v>0</v>
      </c>
      <c r="I46"/>
      <c r="J46" s="1"/>
      <c r="K46" s="1"/>
    </row>
    <row r="47" spans="1:11" x14ac:dyDescent="0.35">
      <c r="A47" s="93"/>
      <c r="B47" s="181" t="s">
        <v>262</v>
      </c>
      <c r="C47" s="56">
        <v>0</v>
      </c>
      <c r="D47" s="54">
        <v>0</v>
      </c>
      <c r="E47" s="54">
        <v>0</v>
      </c>
      <c r="F47" s="54">
        <v>0</v>
      </c>
      <c r="G47" s="54">
        <v>0</v>
      </c>
      <c r="H47" s="193">
        <f t="shared" si="18"/>
        <v>0</v>
      </c>
      <c r="I47"/>
      <c r="J47" s="1"/>
      <c r="K47" s="1"/>
    </row>
    <row r="48" spans="1:11" x14ac:dyDescent="0.35">
      <c r="A48" s="93"/>
      <c r="B48" s="181" t="s">
        <v>263</v>
      </c>
      <c r="C48" s="56">
        <v>0</v>
      </c>
      <c r="D48" s="54">
        <v>0</v>
      </c>
      <c r="E48" s="54">
        <v>0</v>
      </c>
      <c r="F48" s="54">
        <v>0</v>
      </c>
      <c r="G48" s="54">
        <v>0</v>
      </c>
      <c r="H48" s="193">
        <f t="shared" si="18"/>
        <v>0</v>
      </c>
      <c r="I48"/>
      <c r="J48" s="1"/>
      <c r="K48" s="1"/>
    </row>
    <row r="49" spans="1:11" x14ac:dyDescent="0.35">
      <c r="A49" s="93"/>
      <c r="B49" s="181" t="s">
        <v>264</v>
      </c>
      <c r="C49" s="56">
        <v>0</v>
      </c>
      <c r="D49" s="54">
        <v>0</v>
      </c>
      <c r="E49" s="54">
        <v>0</v>
      </c>
      <c r="F49" s="54">
        <v>0</v>
      </c>
      <c r="G49" s="54">
        <v>0</v>
      </c>
      <c r="H49" s="193">
        <f>SUM(C49:G49)</f>
        <v>0</v>
      </c>
      <c r="I49"/>
      <c r="J49" s="1"/>
      <c r="K49" s="1"/>
    </row>
    <row r="50" spans="1:11" ht="31" x14ac:dyDescent="0.35">
      <c r="A50" s="92" t="s">
        <v>443</v>
      </c>
      <c r="B50" s="201" t="s">
        <v>695</v>
      </c>
      <c r="C50" s="193">
        <f t="shared" ref="C50:H50" si="19">SUM(C45:C49)</f>
        <v>0</v>
      </c>
      <c r="D50" s="193">
        <f t="shared" si="19"/>
        <v>0</v>
      </c>
      <c r="E50" s="193">
        <f t="shared" si="19"/>
        <v>0</v>
      </c>
      <c r="F50" s="193">
        <f t="shared" si="19"/>
        <v>0</v>
      </c>
      <c r="G50" s="193">
        <f t="shared" si="19"/>
        <v>0</v>
      </c>
      <c r="H50" s="193">
        <f t="shared" si="19"/>
        <v>0</v>
      </c>
      <c r="I50"/>
      <c r="J50" s="1"/>
      <c r="K50" s="1"/>
    </row>
    <row r="51" spans="1:11" x14ac:dyDescent="0.35">
      <c r="A51" s="93"/>
      <c r="B51" s="181"/>
      <c r="C51" s="114"/>
      <c r="D51" s="114"/>
      <c r="E51" s="114"/>
      <c r="F51" s="114"/>
      <c r="G51" s="114"/>
      <c r="H51" s="114"/>
      <c r="I51"/>
      <c r="J51" s="1"/>
      <c r="K51" s="1"/>
    </row>
    <row r="52" spans="1:11" ht="31" x14ac:dyDescent="0.35">
      <c r="A52" s="92" t="s">
        <v>443</v>
      </c>
      <c r="B52" s="180" t="s">
        <v>696</v>
      </c>
      <c r="C52" s="56">
        <v>0</v>
      </c>
      <c r="D52" s="54">
        <v>0</v>
      </c>
      <c r="E52" s="54">
        <v>0</v>
      </c>
      <c r="F52" s="54">
        <v>0</v>
      </c>
      <c r="G52" s="54">
        <v>0</v>
      </c>
      <c r="H52" s="193">
        <f>SUM(C52:G52)</f>
        <v>0</v>
      </c>
      <c r="I52"/>
      <c r="J52" s="1"/>
      <c r="K52" s="1"/>
    </row>
    <row r="53" spans="1:11" x14ac:dyDescent="0.35">
      <c r="A53" s="93"/>
      <c r="B53" s="181"/>
      <c r="C53" s="114"/>
      <c r="D53" s="114"/>
      <c r="E53" s="114"/>
      <c r="F53" s="114"/>
      <c r="G53" s="114"/>
      <c r="H53" s="114"/>
      <c r="I53"/>
      <c r="J53" s="1"/>
      <c r="K53" s="1"/>
    </row>
    <row r="54" spans="1:11" x14ac:dyDescent="0.35">
      <c r="A54" s="93"/>
      <c r="B54" s="191" t="s">
        <v>569</v>
      </c>
      <c r="C54" s="114"/>
      <c r="D54" s="114"/>
      <c r="E54" s="114"/>
      <c r="F54" s="114"/>
      <c r="G54" s="114"/>
      <c r="H54" s="114"/>
      <c r="I54"/>
      <c r="J54" s="1"/>
      <c r="K54" s="1"/>
    </row>
    <row r="55" spans="1:11" x14ac:dyDescent="0.35">
      <c r="A55" s="93"/>
      <c r="B55" s="181" t="s">
        <v>265</v>
      </c>
      <c r="C55" s="56">
        <v>0</v>
      </c>
      <c r="D55" s="54">
        <v>0</v>
      </c>
      <c r="E55" s="54">
        <v>0</v>
      </c>
      <c r="F55" s="54">
        <v>0</v>
      </c>
      <c r="G55" s="54">
        <v>0</v>
      </c>
      <c r="H55" s="193">
        <f>SUM(C55:G55)</f>
        <v>0</v>
      </c>
      <c r="I55"/>
      <c r="J55" s="1"/>
      <c r="K55" s="1"/>
    </row>
    <row r="56" spans="1:11" x14ac:dyDescent="0.35">
      <c r="A56" s="93"/>
      <c r="B56" s="181" t="s">
        <v>266</v>
      </c>
      <c r="C56" s="56">
        <v>0</v>
      </c>
      <c r="D56" s="54">
        <v>0</v>
      </c>
      <c r="E56" s="54">
        <v>0</v>
      </c>
      <c r="F56" s="54">
        <v>0</v>
      </c>
      <c r="G56" s="54">
        <v>0</v>
      </c>
      <c r="H56" s="193">
        <f t="shared" ref="H56:H58" si="20">SUM(C56:G56)</f>
        <v>0</v>
      </c>
      <c r="I56"/>
      <c r="J56" s="1"/>
      <c r="K56" s="1"/>
    </row>
    <row r="57" spans="1:11" x14ac:dyDescent="0.35">
      <c r="A57" s="93"/>
      <c r="B57" s="181" t="s">
        <v>267</v>
      </c>
      <c r="C57" s="56">
        <v>0</v>
      </c>
      <c r="D57" s="54">
        <v>0</v>
      </c>
      <c r="E57" s="54">
        <v>0</v>
      </c>
      <c r="F57" s="54">
        <v>0</v>
      </c>
      <c r="G57" s="54">
        <v>0</v>
      </c>
      <c r="H57" s="193">
        <f t="shared" si="20"/>
        <v>0</v>
      </c>
      <c r="I57"/>
      <c r="J57" s="1"/>
      <c r="K57" s="1"/>
    </row>
    <row r="58" spans="1:11" x14ac:dyDescent="0.35">
      <c r="A58" s="93"/>
      <c r="B58" s="181" t="s">
        <v>268</v>
      </c>
      <c r="C58" s="56">
        <v>0</v>
      </c>
      <c r="D58" s="54">
        <v>0</v>
      </c>
      <c r="E58" s="54">
        <v>0</v>
      </c>
      <c r="F58" s="54">
        <v>0</v>
      </c>
      <c r="G58" s="54">
        <v>0</v>
      </c>
      <c r="H58" s="193">
        <f t="shared" si="20"/>
        <v>0</v>
      </c>
      <c r="I58"/>
      <c r="J58" s="1"/>
      <c r="K58" s="1"/>
    </row>
    <row r="59" spans="1:11" ht="31" x14ac:dyDescent="0.35">
      <c r="A59" s="93"/>
      <c r="B59" s="180" t="s">
        <v>697</v>
      </c>
      <c r="C59" s="193">
        <f t="shared" ref="C59:H59" si="21">SUM(C55:C58)</f>
        <v>0</v>
      </c>
      <c r="D59" s="193">
        <f t="shared" si="21"/>
        <v>0</v>
      </c>
      <c r="E59" s="193">
        <f t="shared" si="21"/>
        <v>0</v>
      </c>
      <c r="F59" s="193">
        <f t="shared" si="21"/>
        <v>0</v>
      </c>
      <c r="G59" s="193">
        <f t="shared" si="21"/>
        <v>0</v>
      </c>
      <c r="H59" s="193">
        <f t="shared" si="21"/>
        <v>0</v>
      </c>
      <c r="I59"/>
      <c r="J59" s="1"/>
      <c r="K59" s="1"/>
    </row>
    <row r="60" spans="1:11" x14ac:dyDescent="0.35">
      <c r="A60" s="93"/>
      <c r="B60" s="191"/>
      <c r="C60" s="114"/>
      <c r="D60" s="114"/>
      <c r="E60" s="114"/>
      <c r="F60" s="114"/>
      <c r="G60" s="114"/>
      <c r="H60" s="114"/>
      <c r="I60"/>
      <c r="J60" s="1"/>
      <c r="K60" s="1"/>
    </row>
    <row r="61" spans="1:11" ht="31.5" thickBot="1" x14ac:dyDescent="0.4">
      <c r="A61" s="93"/>
      <c r="B61" s="184" t="s">
        <v>698</v>
      </c>
      <c r="C61" s="196">
        <v>0</v>
      </c>
      <c r="D61" s="196">
        <v>0</v>
      </c>
      <c r="E61" s="196">
        <v>0</v>
      </c>
      <c r="F61" s="196">
        <v>0</v>
      </c>
      <c r="G61" s="196">
        <v>0</v>
      </c>
      <c r="H61" s="202">
        <f>SUM(C61:G61)</f>
        <v>0</v>
      </c>
      <c r="I61"/>
      <c r="J61" s="1"/>
      <c r="K61" s="1"/>
    </row>
  </sheetData>
  <sheetProtection algorithmName="SHA-512" hashValue="avxZ0jYWxUO5gFO1DKvGqaoeG+sTht/gYBExz5WEvKgbZgcDOOY8Z8bZEj25gwPVUAeFbb/qQr1Z8gfxJm6VHA==" saltValue="zC6+rvx/O24KB2WVypwdSQ==" spinCount="100000" sheet="1" formatCells="0" formatColumns="0" formatRows="0" selectLockedCells="1"/>
  <mergeCells count="3">
    <mergeCell ref="C1:D1"/>
    <mergeCell ref="C8:H8"/>
    <mergeCell ref="C42:H42"/>
  </mergeCells>
  <hyperlinks>
    <hyperlink ref="A50" location="'Solvency Assessment'!A1" display="'Solvency Assessment'!" xr:uid="{913B07C5-1580-4445-94C8-58893AB4ECBF}"/>
    <hyperlink ref="A52" location="'Solvency Assessment'!A1" display="'Solvency Assessment'!" xr:uid="{F7187713-64CF-47C3-85C1-6804FBCC2D30}"/>
  </hyperlinks>
  <pageMargins left="0.7" right="0.7" top="0.75" bottom="0.75" header="0.3" footer="0.3"/>
  <pageSetup scale="66" fitToHeight="0" orientation="portrait" r:id="rId1"/>
  <headerFooter>
    <oddFooter>&amp;L&amp;F&amp;C&amp;A&amp;RPage 5</oddFooter>
  </headerFooter>
  <customProperties>
    <customPr name="SheetId" r:id="rId2"/>
  </customProperties>
  <ignoredErrors>
    <ignoredError sqref="H51 H54 H60 H5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47EB-5046-4658-9957-933BE2C0F1F0}">
  <sheetPr>
    <pageSetUpPr fitToPage="1"/>
  </sheetPr>
  <dimension ref="A1:Q23"/>
  <sheetViews>
    <sheetView workbookViewId="0">
      <selection activeCell="A10" sqref="A10"/>
    </sheetView>
  </sheetViews>
  <sheetFormatPr defaultColWidth="9.1796875" defaultRowHeight="15.5" x14ac:dyDescent="0.35"/>
  <cols>
    <col min="1" max="1" width="18.453125" style="2" customWidth="1"/>
    <col min="2" max="2" width="63.7265625" style="1" customWidth="1"/>
    <col min="3" max="3" width="25.54296875" style="1" customWidth="1"/>
    <col min="4" max="4" width="19.453125" style="1" customWidth="1"/>
    <col min="5" max="5" width="18.1796875" style="1" customWidth="1"/>
    <col min="6" max="6" width="19.54296875" style="1" customWidth="1"/>
    <col min="7" max="7" width="19.453125" style="1" customWidth="1"/>
    <col min="8" max="8" width="18.1796875" style="1" customWidth="1"/>
    <col min="9" max="9" width="19.54296875" style="1" customWidth="1"/>
    <col min="10" max="10" width="18.1796875" style="1" customWidth="1"/>
    <col min="11" max="11" width="19.54296875" customWidth="1"/>
    <col min="12" max="13" width="19.453125" customWidth="1"/>
    <col min="14" max="14" width="45.81640625" style="1" customWidth="1"/>
    <col min="15" max="16384" width="9.1796875" style="1"/>
  </cols>
  <sheetData>
    <row r="1" spans="1:17" x14ac:dyDescent="0.35">
      <c r="B1" s="1" t="s">
        <v>23</v>
      </c>
      <c r="C1" s="386">
        <f>'Cover Page '!$C$21</f>
        <v>0</v>
      </c>
      <c r="D1" s="387"/>
    </row>
    <row r="2" spans="1:17" x14ac:dyDescent="0.35">
      <c r="B2" s="1" t="s">
        <v>24</v>
      </c>
      <c r="C2" s="140" t="str">
        <f>'Cover Page '!$C$24</f>
        <v>March</v>
      </c>
      <c r="D2" s="141">
        <f>'Cover Page '!$D$24</f>
        <v>2025</v>
      </c>
    </row>
    <row r="3" spans="1:17" x14ac:dyDescent="0.35">
      <c r="C3" s="174"/>
      <c r="D3"/>
    </row>
    <row r="4" spans="1:17" x14ac:dyDescent="0.35">
      <c r="D4" s="3" t="s">
        <v>5</v>
      </c>
      <c r="E4" s="3"/>
    </row>
    <row r="5" spans="1:17" x14ac:dyDescent="0.35">
      <c r="C5" s="3"/>
      <c r="D5" s="3"/>
      <c r="E5" s="3"/>
    </row>
    <row r="6" spans="1:17" x14ac:dyDescent="0.35">
      <c r="B6" s="102" t="s">
        <v>185</v>
      </c>
      <c r="C6" s="3"/>
    </row>
    <row r="8" spans="1:17" ht="16" thickBot="1" x14ac:dyDescent="0.4">
      <c r="A8" s="2" t="s">
        <v>33</v>
      </c>
      <c r="C8"/>
      <c r="D8"/>
      <c r="E8"/>
      <c r="F8"/>
      <c r="G8"/>
      <c r="H8"/>
      <c r="I8"/>
      <c r="J8"/>
      <c r="N8"/>
    </row>
    <row r="9" spans="1:17" ht="56.5" customHeight="1" thickBot="1" x14ac:dyDescent="0.4">
      <c r="A9" s="2" t="s">
        <v>34</v>
      </c>
      <c r="B9" s="10"/>
      <c r="C9" s="103" t="s">
        <v>171</v>
      </c>
      <c r="D9" s="190" t="s">
        <v>186</v>
      </c>
      <c r="E9" s="198" t="s">
        <v>51</v>
      </c>
      <c r="F9" s="103" t="s">
        <v>187</v>
      </c>
      <c r="G9" s="190" t="s">
        <v>188</v>
      </c>
      <c r="H9" s="189" t="s">
        <v>570</v>
      </c>
      <c r="I9" s="103" t="s">
        <v>189</v>
      </c>
      <c r="J9"/>
    </row>
    <row r="10" spans="1:17" x14ac:dyDescent="0.35">
      <c r="A10" s="94"/>
      <c r="B10" s="178" t="s">
        <v>190</v>
      </c>
      <c r="C10" s="115">
        <v>0</v>
      </c>
      <c r="D10" s="115">
        <v>0</v>
      </c>
      <c r="E10" s="115">
        <v>0</v>
      </c>
      <c r="F10" s="115">
        <v>0</v>
      </c>
      <c r="G10" s="115">
        <v>0</v>
      </c>
      <c r="H10" s="115">
        <v>0</v>
      </c>
      <c r="I10" s="204">
        <f>SUM(C10:H10)</f>
        <v>0</v>
      </c>
      <c r="J10"/>
    </row>
    <row r="11" spans="1:17" x14ac:dyDescent="0.35">
      <c r="A11" s="94"/>
      <c r="B11" s="179" t="s">
        <v>191</v>
      </c>
      <c r="C11" s="56">
        <v>0</v>
      </c>
      <c r="D11" s="54">
        <v>0</v>
      </c>
      <c r="E11" s="54">
        <v>0</v>
      </c>
      <c r="F11" s="54">
        <v>0</v>
      </c>
      <c r="G11" s="54">
        <v>0</v>
      </c>
      <c r="H11" s="54">
        <v>0</v>
      </c>
      <c r="I11" s="193">
        <f>SUM(C11:H11)</f>
        <v>0</v>
      </c>
      <c r="J11"/>
    </row>
    <row r="12" spans="1:17" s="10" customFormat="1" x14ac:dyDescent="0.35">
      <c r="A12" s="94"/>
      <c r="B12" s="179" t="s">
        <v>192</v>
      </c>
      <c r="C12" s="56">
        <v>0</v>
      </c>
      <c r="D12" s="54">
        <v>0</v>
      </c>
      <c r="E12" s="54">
        <v>0</v>
      </c>
      <c r="F12" s="54">
        <v>0</v>
      </c>
      <c r="G12" s="54">
        <v>0</v>
      </c>
      <c r="H12" s="54">
        <v>0</v>
      </c>
      <c r="I12" s="193">
        <f t="shared" ref="I12:I19" si="0">SUM(C12:H12)</f>
        <v>0</v>
      </c>
      <c r="J12"/>
      <c r="K12"/>
      <c r="L12"/>
      <c r="M12"/>
      <c r="Q12" s="1"/>
    </row>
    <row r="13" spans="1:17" x14ac:dyDescent="0.35">
      <c r="A13" s="94"/>
      <c r="B13" s="179" t="s">
        <v>193</v>
      </c>
      <c r="C13" s="56">
        <v>0</v>
      </c>
      <c r="D13" s="54">
        <v>0</v>
      </c>
      <c r="E13" s="54">
        <v>0</v>
      </c>
      <c r="F13" s="54">
        <v>0</v>
      </c>
      <c r="G13" s="54">
        <v>0</v>
      </c>
      <c r="H13" s="54">
        <v>0</v>
      </c>
      <c r="I13" s="193">
        <f t="shared" si="0"/>
        <v>0</v>
      </c>
      <c r="J13"/>
    </row>
    <row r="14" spans="1:17" s="10" customFormat="1" x14ac:dyDescent="0.35">
      <c r="A14" s="94"/>
      <c r="B14" s="179" t="s">
        <v>194</v>
      </c>
      <c r="C14" s="56">
        <v>0</v>
      </c>
      <c r="D14" s="54">
        <v>0</v>
      </c>
      <c r="E14" s="54">
        <v>0</v>
      </c>
      <c r="F14" s="54">
        <v>0</v>
      </c>
      <c r="G14" s="54">
        <v>0</v>
      </c>
      <c r="H14" s="54">
        <v>0</v>
      </c>
      <c r="I14" s="193">
        <f t="shared" si="0"/>
        <v>0</v>
      </c>
      <c r="J14"/>
      <c r="K14"/>
      <c r="L14"/>
      <c r="M14"/>
      <c r="Q14" s="1"/>
    </row>
    <row r="15" spans="1:17" x14ac:dyDescent="0.35">
      <c r="A15" s="94"/>
      <c r="B15" s="179" t="s">
        <v>195</v>
      </c>
      <c r="C15" s="56">
        <v>0</v>
      </c>
      <c r="D15" s="54">
        <v>0</v>
      </c>
      <c r="E15" s="54">
        <v>0</v>
      </c>
      <c r="F15" s="54">
        <v>0</v>
      </c>
      <c r="G15" s="54">
        <v>0</v>
      </c>
      <c r="H15" s="54">
        <v>0</v>
      </c>
      <c r="I15" s="193">
        <f t="shared" si="0"/>
        <v>0</v>
      </c>
      <c r="J15"/>
    </row>
    <row r="16" spans="1:17" x14ac:dyDescent="0.35">
      <c r="A16" s="94"/>
      <c r="B16" s="200" t="s">
        <v>196</v>
      </c>
      <c r="C16" s="114"/>
      <c r="D16" s="114"/>
      <c r="E16" s="114"/>
      <c r="F16" s="114"/>
      <c r="G16" s="114"/>
      <c r="H16" s="114"/>
      <c r="I16" s="114"/>
      <c r="J16"/>
    </row>
    <row r="17" spans="1:10" x14ac:dyDescent="0.35">
      <c r="A17" s="94"/>
      <c r="B17" s="203" t="s">
        <v>197</v>
      </c>
      <c r="C17" s="56">
        <v>0</v>
      </c>
      <c r="D17" s="56">
        <v>0</v>
      </c>
      <c r="E17" s="56">
        <v>0</v>
      </c>
      <c r="F17" s="56">
        <v>0</v>
      </c>
      <c r="G17" s="56">
        <v>0</v>
      </c>
      <c r="H17" s="56">
        <v>0</v>
      </c>
      <c r="I17" s="193">
        <f t="shared" si="0"/>
        <v>0</v>
      </c>
      <c r="J17"/>
    </row>
    <row r="18" spans="1:10" x14ac:dyDescent="0.35">
      <c r="A18" s="94"/>
      <c r="B18" s="203" t="s">
        <v>198</v>
      </c>
      <c r="C18" s="56">
        <v>0</v>
      </c>
      <c r="D18" s="56">
        <v>0</v>
      </c>
      <c r="E18" s="56">
        <v>0</v>
      </c>
      <c r="F18" s="56">
        <v>0</v>
      </c>
      <c r="G18" s="56">
        <v>0</v>
      </c>
      <c r="H18" s="56">
        <v>0</v>
      </c>
      <c r="I18" s="193">
        <f t="shared" si="0"/>
        <v>0</v>
      </c>
      <c r="J18"/>
    </row>
    <row r="19" spans="1:10" x14ac:dyDescent="0.35">
      <c r="A19" s="94"/>
      <c r="B19" s="203" t="s">
        <v>199</v>
      </c>
      <c r="C19" s="56">
        <v>0</v>
      </c>
      <c r="D19" s="56">
        <v>0</v>
      </c>
      <c r="E19" s="56">
        <v>0</v>
      </c>
      <c r="F19" s="56">
        <v>0</v>
      </c>
      <c r="G19" s="56">
        <v>0</v>
      </c>
      <c r="H19" s="56">
        <v>0</v>
      </c>
      <c r="I19" s="193">
        <f t="shared" si="0"/>
        <v>0</v>
      </c>
      <c r="J19"/>
    </row>
    <row r="20" spans="1:10" ht="16" thickBot="1" x14ac:dyDescent="0.4">
      <c r="A20" s="92" t="s">
        <v>749</v>
      </c>
      <c r="B20" s="286" t="s">
        <v>200</v>
      </c>
      <c r="C20" s="195">
        <f>SUM(C10:C14)-C15+SUM(C17:C19)</f>
        <v>0</v>
      </c>
      <c r="D20" s="195">
        <f t="shared" ref="D20:H20" si="1">SUM(D10:D14)-D15+SUM(D17:D19)</f>
        <v>0</v>
      </c>
      <c r="E20" s="195">
        <f t="shared" si="1"/>
        <v>0</v>
      </c>
      <c r="F20" s="195">
        <f t="shared" si="1"/>
        <v>0</v>
      </c>
      <c r="G20" s="195">
        <f t="shared" si="1"/>
        <v>0</v>
      </c>
      <c r="H20" s="195">
        <f t="shared" si="1"/>
        <v>0</v>
      </c>
      <c r="I20" s="195">
        <f>SUM(I10:I14)-I15+SUM(I17:I19)</f>
        <v>0</v>
      </c>
      <c r="J20"/>
    </row>
    <row r="23" spans="1:10" ht="18.75" customHeight="1" x14ac:dyDescent="0.35"/>
  </sheetData>
  <sheetProtection algorithmName="SHA-512" hashValue="bhXzAVv217Q8tXDL82kDD76odImt7RzkYqLPWZ5uAUtgWD+XA+yQ5VLbQWx4sRU5DjhciFXh8fbK7XbboNWxog==" saltValue="gbrZ2WQ28fQvx//cpbHi+Q==" spinCount="100000" sheet="1" formatCells="0" formatColumns="0" formatRows="0" selectLockedCells="1"/>
  <mergeCells count="1">
    <mergeCell ref="C1:D1"/>
  </mergeCells>
  <hyperlinks>
    <hyperlink ref="A20" location="'Liabilities and Equity'!A46" display="'Liabilities and Equity'!A46" xr:uid="{34A74E7B-FD5E-40DC-853B-5A41368A86A4}"/>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DAB6-3F16-4063-A0AE-5804E4C97E05}">
  <sheetPr>
    <pageSetUpPr fitToPage="1"/>
  </sheetPr>
  <dimension ref="A1:R26"/>
  <sheetViews>
    <sheetView workbookViewId="0">
      <selection activeCell="A10" sqref="A10"/>
    </sheetView>
  </sheetViews>
  <sheetFormatPr defaultColWidth="9.1796875" defaultRowHeight="15.5" x14ac:dyDescent="0.35"/>
  <cols>
    <col min="1" max="1" width="18.453125" style="2" customWidth="1"/>
    <col min="2" max="2" width="63.7265625" style="1" customWidth="1"/>
    <col min="3" max="10" width="19.26953125" style="1" customWidth="1"/>
    <col min="11" max="11" width="18.1796875" style="1" customWidth="1"/>
    <col min="12" max="12" width="19.54296875" customWidth="1"/>
    <col min="13" max="14" width="19.453125" customWidth="1"/>
    <col min="15" max="15" width="45.81640625" style="1" customWidth="1"/>
    <col min="16" max="16384" width="9.1796875" style="1"/>
  </cols>
  <sheetData>
    <row r="1" spans="1:18" x14ac:dyDescent="0.35">
      <c r="B1" s="1" t="s">
        <v>23</v>
      </c>
      <c r="C1" s="386">
        <f>'Cover Page '!$C$21</f>
        <v>0</v>
      </c>
      <c r="D1" s="387"/>
    </row>
    <row r="2" spans="1:18" x14ac:dyDescent="0.35">
      <c r="B2" s="1" t="s">
        <v>24</v>
      </c>
      <c r="C2" s="140" t="str">
        <f>'Cover Page '!$C$24</f>
        <v>March</v>
      </c>
      <c r="D2" s="141">
        <f>'Cover Page '!$D$24</f>
        <v>2025</v>
      </c>
    </row>
    <row r="3" spans="1:18" x14ac:dyDescent="0.35">
      <c r="C3" s="174"/>
      <c r="D3"/>
    </row>
    <row r="4" spans="1:18" x14ac:dyDescent="0.35">
      <c r="D4" s="3" t="s">
        <v>5</v>
      </c>
      <c r="E4" s="3"/>
    </row>
    <row r="5" spans="1:18" x14ac:dyDescent="0.35">
      <c r="C5" s="3"/>
      <c r="D5" s="3"/>
      <c r="E5" s="3"/>
    </row>
    <row r="6" spans="1:18" x14ac:dyDescent="0.35">
      <c r="B6" s="102" t="s">
        <v>202</v>
      </c>
      <c r="C6" s="3"/>
    </row>
    <row r="7" spans="1:18" ht="16" thickBot="1" x14ac:dyDescent="0.4"/>
    <row r="8" spans="1:18" ht="16" thickBot="1" x14ac:dyDescent="0.4">
      <c r="A8" s="2" t="s">
        <v>33</v>
      </c>
      <c r="C8" s="417" t="s">
        <v>574</v>
      </c>
      <c r="D8" s="417"/>
      <c r="E8" s="417"/>
      <c r="F8" s="417"/>
      <c r="G8" s="417" t="s">
        <v>692</v>
      </c>
      <c r="H8" s="417"/>
      <c r="I8" s="417"/>
      <c r="J8" s="417"/>
      <c r="K8"/>
      <c r="O8"/>
    </row>
    <row r="9" spans="1:18" ht="46" customHeight="1" thickBot="1" x14ac:dyDescent="0.4">
      <c r="A9" s="2" t="s">
        <v>34</v>
      </c>
      <c r="B9" s="10"/>
      <c r="C9" s="103" t="s">
        <v>203</v>
      </c>
      <c r="D9" s="190" t="s">
        <v>204</v>
      </c>
      <c r="E9" s="189" t="s">
        <v>205</v>
      </c>
      <c r="F9" s="103" t="s">
        <v>206</v>
      </c>
      <c r="G9" s="190" t="s">
        <v>203</v>
      </c>
      <c r="H9" s="189" t="s">
        <v>204</v>
      </c>
      <c r="I9" s="189" t="s">
        <v>205</v>
      </c>
      <c r="J9" s="103" t="s">
        <v>206</v>
      </c>
      <c r="K9"/>
    </row>
    <row r="10" spans="1:18" x14ac:dyDescent="0.35">
      <c r="A10" s="94"/>
      <c r="B10" s="311" t="s">
        <v>207</v>
      </c>
      <c r="C10" s="114"/>
      <c r="D10" s="114"/>
      <c r="E10" s="114"/>
      <c r="F10" s="114"/>
      <c r="G10" s="114"/>
      <c r="H10" s="114"/>
      <c r="I10" s="114"/>
      <c r="J10" s="114"/>
      <c r="K10"/>
    </row>
    <row r="11" spans="1:18" x14ac:dyDescent="0.35">
      <c r="A11" s="94"/>
      <c r="B11" s="179" t="s">
        <v>237</v>
      </c>
      <c r="C11" s="56">
        <v>0</v>
      </c>
      <c r="D11" s="56">
        <v>0</v>
      </c>
      <c r="E11" s="56">
        <v>0</v>
      </c>
      <c r="F11" s="56">
        <v>0</v>
      </c>
      <c r="G11" s="56">
        <v>0</v>
      </c>
      <c r="H11" s="56">
        <v>0</v>
      </c>
      <c r="I11" s="56">
        <v>0</v>
      </c>
      <c r="J11" s="56">
        <v>0</v>
      </c>
      <c r="K11"/>
    </row>
    <row r="12" spans="1:18" s="10" customFormat="1" x14ac:dyDescent="0.35">
      <c r="A12" s="94"/>
      <c r="B12" s="179" t="s">
        <v>238</v>
      </c>
      <c r="C12" s="56">
        <v>0</v>
      </c>
      <c r="D12" s="56">
        <v>0</v>
      </c>
      <c r="E12" s="56">
        <v>0</v>
      </c>
      <c r="F12" s="56">
        <v>0</v>
      </c>
      <c r="G12" s="56">
        <v>0</v>
      </c>
      <c r="H12" s="56">
        <v>0</v>
      </c>
      <c r="I12" s="56">
        <v>0</v>
      </c>
      <c r="J12" s="56">
        <v>0</v>
      </c>
      <c r="K12"/>
      <c r="L12"/>
      <c r="M12"/>
      <c r="N12"/>
      <c r="R12" s="1"/>
    </row>
    <row r="13" spans="1:18" s="10" customFormat="1" x14ac:dyDescent="0.35">
      <c r="A13" s="94"/>
      <c r="B13" s="179" t="s">
        <v>239</v>
      </c>
      <c r="C13" s="56">
        <v>0</v>
      </c>
      <c r="D13" s="56">
        <v>0</v>
      </c>
      <c r="E13" s="56">
        <v>0</v>
      </c>
      <c r="F13" s="56">
        <v>0</v>
      </c>
      <c r="G13" s="56">
        <v>0</v>
      </c>
      <c r="H13" s="56">
        <v>0</v>
      </c>
      <c r="I13" s="56">
        <v>0</v>
      </c>
      <c r="J13" s="56">
        <v>0</v>
      </c>
      <c r="K13"/>
      <c r="L13"/>
      <c r="M13"/>
      <c r="N13"/>
      <c r="R13" s="1"/>
    </row>
    <row r="14" spans="1:18" x14ac:dyDescent="0.35">
      <c r="A14" s="94"/>
      <c r="B14" s="194" t="s">
        <v>571</v>
      </c>
      <c r="C14" s="193">
        <f>SUM(C11:C13)</f>
        <v>0</v>
      </c>
      <c r="D14" s="193">
        <f t="shared" ref="D14:J14" si="0">SUM(D11:D13)</f>
        <v>0</v>
      </c>
      <c r="E14" s="193">
        <f t="shared" si="0"/>
        <v>0</v>
      </c>
      <c r="F14" s="193">
        <f t="shared" si="0"/>
        <v>0</v>
      </c>
      <c r="G14" s="193">
        <f t="shared" si="0"/>
        <v>0</v>
      </c>
      <c r="H14" s="193">
        <f t="shared" si="0"/>
        <v>0</v>
      </c>
      <c r="I14" s="193">
        <f t="shared" si="0"/>
        <v>0</v>
      </c>
      <c r="J14" s="193">
        <f t="shared" si="0"/>
        <v>0</v>
      </c>
      <c r="K14"/>
    </row>
    <row r="15" spans="1:18" x14ac:dyDescent="0.35">
      <c r="A15" s="94"/>
      <c r="B15" s="179"/>
      <c r="C15" s="182"/>
      <c r="D15" s="182"/>
      <c r="E15" s="182"/>
      <c r="F15" s="182"/>
      <c r="G15" s="182"/>
      <c r="H15" s="182"/>
      <c r="I15" s="182"/>
      <c r="J15" s="182"/>
      <c r="K15"/>
    </row>
    <row r="16" spans="1:18" s="10" customFormat="1" x14ac:dyDescent="0.35">
      <c r="A16" s="94"/>
      <c r="B16" s="200" t="s">
        <v>208</v>
      </c>
      <c r="C16" s="114"/>
      <c r="D16" s="114"/>
      <c r="E16" s="114"/>
      <c r="F16" s="114"/>
      <c r="G16" s="114"/>
      <c r="H16" s="114"/>
      <c r="I16" s="114"/>
      <c r="J16" s="114"/>
      <c r="K16"/>
      <c r="L16"/>
      <c r="M16"/>
      <c r="N16"/>
      <c r="R16" s="1"/>
    </row>
    <row r="17" spans="1:18" ht="19.5" customHeight="1" x14ac:dyDescent="0.35">
      <c r="A17" s="94"/>
      <c r="B17" s="179" t="s">
        <v>240</v>
      </c>
      <c r="C17" s="56">
        <v>0</v>
      </c>
      <c r="D17" s="56">
        <v>0</v>
      </c>
      <c r="E17" s="56">
        <v>0</v>
      </c>
      <c r="F17" s="56">
        <v>0</v>
      </c>
      <c r="G17" s="56">
        <v>0</v>
      </c>
      <c r="H17" s="56">
        <v>0</v>
      </c>
      <c r="I17" s="56">
        <v>0</v>
      </c>
      <c r="J17" s="56">
        <v>0</v>
      </c>
      <c r="K17"/>
    </row>
    <row r="18" spans="1:18" x14ac:dyDescent="0.35">
      <c r="A18" s="94"/>
      <c r="B18" s="179" t="s">
        <v>241</v>
      </c>
      <c r="C18" s="56">
        <v>0</v>
      </c>
      <c r="D18" s="56">
        <v>0</v>
      </c>
      <c r="E18" s="56">
        <v>0</v>
      </c>
      <c r="F18" s="56">
        <v>0</v>
      </c>
      <c r="G18" s="56">
        <v>0</v>
      </c>
      <c r="H18" s="56">
        <v>0</v>
      </c>
      <c r="I18" s="56">
        <v>0</v>
      </c>
      <c r="J18" s="56">
        <v>0</v>
      </c>
      <c r="K18"/>
    </row>
    <row r="19" spans="1:18" customFormat="1" ht="31" x14ac:dyDescent="0.35">
      <c r="A19" s="94"/>
      <c r="B19" s="179" t="s">
        <v>242</v>
      </c>
      <c r="C19" s="56">
        <v>0</v>
      </c>
      <c r="D19" s="56">
        <v>0</v>
      </c>
      <c r="E19" s="56">
        <v>0</v>
      </c>
      <c r="F19" s="56">
        <v>0</v>
      </c>
      <c r="G19" s="56">
        <v>0</v>
      </c>
      <c r="H19" s="56">
        <v>0</v>
      </c>
      <c r="I19" s="56">
        <v>0</v>
      </c>
      <c r="J19" s="56">
        <v>0</v>
      </c>
      <c r="O19" s="1"/>
      <c r="P19" s="1"/>
      <c r="Q19" s="1"/>
      <c r="R19" s="1"/>
    </row>
    <row r="20" spans="1:18" customFormat="1" x14ac:dyDescent="0.35">
      <c r="A20" s="94"/>
      <c r="B20" s="179" t="s">
        <v>243</v>
      </c>
      <c r="C20" s="56">
        <v>0</v>
      </c>
      <c r="D20" s="56">
        <v>0</v>
      </c>
      <c r="E20" s="56">
        <v>0</v>
      </c>
      <c r="F20" s="56">
        <v>0</v>
      </c>
      <c r="G20" s="56">
        <v>0</v>
      </c>
      <c r="H20" s="56">
        <v>0</v>
      </c>
      <c r="I20" s="56">
        <v>0</v>
      </c>
      <c r="J20" s="56">
        <v>0</v>
      </c>
      <c r="O20" s="1"/>
      <c r="P20" s="1"/>
      <c r="Q20" s="1"/>
      <c r="R20" s="1"/>
    </row>
    <row r="21" spans="1:18" customFormat="1" x14ac:dyDescent="0.35">
      <c r="A21" s="94"/>
      <c r="B21" s="194" t="s">
        <v>572</v>
      </c>
      <c r="C21" s="193">
        <f>SUM(C17:C20)</f>
        <v>0</v>
      </c>
      <c r="D21" s="193">
        <f t="shared" ref="D21:J21" si="1">SUM(D17:D20)</f>
        <v>0</v>
      </c>
      <c r="E21" s="193">
        <f t="shared" si="1"/>
        <v>0</v>
      </c>
      <c r="F21" s="193">
        <f t="shared" si="1"/>
        <v>0</v>
      </c>
      <c r="G21" s="193">
        <f t="shared" si="1"/>
        <v>0</v>
      </c>
      <c r="H21" s="193">
        <f t="shared" si="1"/>
        <v>0</v>
      </c>
      <c r="I21" s="193">
        <f t="shared" si="1"/>
        <v>0</v>
      </c>
      <c r="J21" s="193">
        <f t="shared" si="1"/>
        <v>0</v>
      </c>
      <c r="O21" s="1"/>
      <c r="P21" s="1"/>
      <c r="Q21" s="1"/>
      <c r="R21" s="1"/>
    </row>
    <row r="22" spans="1:18" customFormat="1" ht="16" thickBot="1" x14ac:dyDescent="0.4">
      <c r="A22" s="136" t="s">
        <v>451</v>
      </c>
      <c r="B22" s="286" t="s">
        <v>573</v>
      </c>
      <c r="C22" s="195">
        <f>C14+C21</f>
        <v>0</v>
      </c>
      <c r="D22" s="195">
        <f t="shared" ref="D22:J22" si="2">D14+D21</f>
        <v>0</v>
      </c>
      <c r="E22" s="195">
        <f t="shared" si="2"/>
        <v>0</v>
      </c>
      <c r="F22" s="195">
        <f t="shared" si="2"/>
        <v>0</v>
      </c>
      <c r="G22" s="195">
        <f t="shared" si="2"/>
        <v>0</v>
      </c>
      <c r="H22" s="195">
        <f t="shared" si="2"/>
        <v>0</v>
      </c>
      <c r="I22" s="195">
        <f t="shared" si="2"/>
        <v>0</v>
      </c>
      <c r="J22" s="195">
        <f t="shared" si="2"/>
        <v>0</v>
      </c>
      <c r="O22" s="1"/>
      <c r="P22" s="1"/>
      <c r="Q22" s="1"/>
      <c r="R22" s="1"/>
    </row>
    <row r="24" spans="1:18" ht="16" thickBot="1" x14ac:dyDescent="0.4">
      <c r="B24" s="1" t="s">
        <v>209</v>
      </c>
    </row>
    <row r="25" spans="1:18" customFormat="1" ht="16" thickBot="1" x14ac:dyDescent="0.4">
      <c r="A25" s="94"/>
      <c r="B25" s="205" t="s">
        <v>244</v>
      </c>
      <c r="C25" s="118">
        <v>0</v>
      </c>
      <c r="D25" s="118">
        <v>0</v>
      </c>
      <c r="E25" s="118">
        <v>0</v>
      </c>
      <c r="F25" s="118">
        <v>0</v>
      </c>
      <c r="G25" s="118">
        <v>0</v>
      </c>
      <c r="H25" s="118">
        <v>0</v>
      </c>
      <c r="I25" s="118">
        <v>0</v>
      </c>
      <c r="J25" s="119">
        <v>0</v>
      </c>
      <c r="O25" s="1"/>
      <c r="P25" s="1"/>
      <c r="Q25" s="1"/>
      <c r="R25" s="1"/>
    </row>
    <row r="26" spans="1:18" customFormat="1" ht="18.75" customHeight="1" x14ac:dyDescent="0.35">
      <c r="A26" s="2"/>
      <c r="B26" s="1"/>
      <c r="C26" s="1"/>
      <c r="D26" s="1"/>
      <c r="E26" s="1"/>
      <c r="F26" s="1"/>
      <c r="G26" s="1"/>
      <c r="H26" s="1"/>
      <c r="I26" s="1"/>
      <c r="J26" s="1"/>
      <c r="K26" s="1"/>
      <c r="O26" s="1"/>
      <c r="P26" s="1"/>
      <c r="Q26" s="1"/>
      <c r="R26" s="1"/>
    </row>
  </sheetData>
  <sheetProtection algorithmName="SHA-512" hashValue="7UfxJoFDogTNTUAaI8YU8ExdeB8MOLEt7czBkS5BxlN4qO6RlCqfsgWc/8T1wHA08QHcwjbvB50tLaW8Rk7Pow==" saltValue="6JL6PAutIqYk2/r8s3kntw==" spinCount="100000" sheet="1" formatCells="0" formatColumns="0" formatRows="0" selectLockedCells="1"/>
  <mergeCells count="3">
    <mergeCell ref="C1:D1"/>
    <mergeCell ref="C8:F8"/>
    <mergeCell ref="G8:J8"/>
  </mergeCells>
  <hyperlinks>
    <hyperlink ref="A22" location="Assets!A1" display="Assets!" xr:uid="{D16777A0-FADD-4B3F-8E6E-B79AB3A9C7B9}"/>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0849-87DC-4D21-A938-CFAA41CAF07B}">
  <sheetPr>
    <pageSetUpPr fitToPage="1"/>
  </sheetPr>
  <dimension ref="A1:AC33"/>
  <sheetViews>
    <sheetView tabSelected="1" workbookViewId="0"/>
  </sheetViews>
  <sheetFormatPr defaultColWidth="9.1796875" defaultRowHeight="15.5" x14ac:dyDescent="0.35"/>
  <cols>
    <col min="1" max="1" width="18.453125" style="2" customWidth="1"/>
    <col min="2" max="2" width="36.81640625" style="1" customWidth="1"/>
    <col min="3" max="6" width="9.26953125" style="1" customWidth="1"/>
    <col min="7" max="10" width="13.54296875" style="1" customWidth="1"/>
    <col min="11" max="18" width="15.1796875" style="1" customWidth="1"/>
    <col min="19" max="19" width="14.453125" style="1" customWidth="1"/>
    <col min="20" max="20" width="14.26953125" style="1" customWidth="1"/>
    <col min="21" max="21" width="13.1796875" style="1" customWidth="1"/>
    <col min="22" max="22" width="18.1796875" style="1" customWidth="1"/>
    <col min="23" max="23" width="19.54296875" customWidth="1"/>
    <col min="24" max="25" width="19.453125" customWidth="1"/>
    <col min="26" max="26" width="45.81640625" style="1" customWidth="1"/>
    <col min="27" max="16384" width="9.1796875" style="1"/>
  </cols>
  <sheetData>
    <row r="1" spans="1:29" x14ac:dyDescent="0.35">
      <c r="B1" s="1" t="s">
        <v>23</v>
      </c>
      <c r="C1" s="386">
        <f>'Cover Page '!$C$21</f>
        <v>0</v>
      </c>
      <c r="D1" s="387"/>
    </row>
    <row r="2" spans="1:29" x14ac:dyDescent="0.35">
      <c r="B2" s="1" t="s">
        <v>24</v>
      </c>
      <c r="C2" s="140" t="str">
        <f>'Cover Page '!$C$24</f>
        <v>March</v>
      </c>
      <c r="D2" s="141">
        <f>'Cover Page '!$D$24</f>
        <v>2025</v>
      </c>
    </row>
    <row r="3" spans="1:29" x14ac:dyDescent="0.35">
      <c r="C3" s="174"/>
      <c r="D3"/>
    </row>
    <row r="4" spans="1:29" x14ac:dyDescent="0.35">
      <c r="D4" s="3" t="s">
        <v>5</v>
      </c>
      <c r="E4" s="3"/>
    </row>
    <row r="5" spans="1:29" x14ac:dyDescent="0.35">
      <c r="C5" s="3"/>
      <c r="D5" s="3"/>
      <c r="E5" s="3"/>
    </row>
    <row r="6" spans="1:29" x14ac:dyDescent="0.35">
      <c r="B6" s="102" t="s">
        <v>210</v>
      </c>
      <c r="C6" s="3"/>
    </row>
    <row r="7" spans="1:29" ht="16" thickBot="1" x14ac:dyDescent="0.4"/>
    <row r="8" spans="1:29" ht="32.15" customHeight="1" thickBot="1" x14ac:dyDescent="0.4">
      <c r="A8" s="2" t="s">
        <v>33</v>
      </c>
      <c r="C8" s="385" t="s">
        <v>211</v>
      </c>
      <c r="D8" s="385"/>
      <c r="E8" s="385"/>
      <c r="F8" s="385"/>
      <c r="G8" s="384" t="s">
        <v>212</v>
      </c>
      <c r="H8" s="388" t="s">
        <v>213</v>
      </c>
      <c r="I8" s="388" t="s">
        <v>214</v>
      </c>
      <c r="J8" s="388" t="s">
        <v>215</v>
      </c>
      <c r="K8" s="389" t="s">
        <v>216</v>
      </c>
      <c r="L8" s="389"/>
      <c r="M8" s="389"/>
      <c r="N8" s="389"/>
      <c r="O8" s="384" t="s">
        <v>217</v>
      </c>
      <c r="P8" s="384" t="s">
        <v>218</v>
      </c>
      <c r="Q8" s="384"/>
      <c r="R8" s="384" t="s">
        <v>219</v>
      </c>
      <c r="S8" s="385" t="s">
        <v>220</v>
      </c>
      <c r="T8" s="385"/>
      <c r="U8" s="385"/>
      <c r="V8"/>
      <c r="Z8"/>
    </row>
    <row r="9" spans="1:29" ht="92.5" customHeight="1" thickBot="1" x14ac:dyDescent="0.4">
      <c r="A9" s="2" t="s">
        <v>34</v>
      </c>
      <c r="B9" s="309" t="s">
        <v>592</v>
      </c>
      <c r="C9" s="351" t="s">
        <v>221</v>
      </c>
      <c r="D9" s="351" t="s">
        <v>222</v>
      </c>
      <c r="E9" s="351" t="s">
        <v>223</v>
      </c>
      <c r="F9" s="351" t="s">
        <v>224</v>
      </c>
      <c r="G9" s="384"/>
      <c r="H9" s="388"/>
      <c r="I9" s="388"/>
      <c r="J9" s="388"/>
      <c r="K9" s="352" t="s">
        <v>225</v>
      </c>
      <c r="L9" s="307" t="s">
        <v>226</v>
      </c>
      <c r="M9" s="307" t="s">
        <v>227</v>
      </c>
      <c r="N9" s="307" t="s">
        <v>228</v>
      </c>
      <c r="O9" s="384"/>
      <c r="P9" s="351" t="s">
        <v>229</v>
      </c>
      <c r="Q9" s="351" t="s">
        <v>230</v>
      </c>
      <c r="R9" s="384"/>
      <c r="S9" s="351" t="s">
        <v>231</v>
      </c>
      <c r="T9" s="351" t="s">
        <v>232</v>
      </c>
      <c r="U9" s="351" t="s">
        <v>233</v>
      </c>
      <c r="V9"/>
    </row>
    <row r="10" spans="1:29" x14ac:dyDescent="0.35">
      <c r="A10" s="94"/>
      <c r="B10" s="310" t="s">
        <v>234</v>
      </c>
      <c r="C10" s="116"/>
      <c r="D10" s="116"/>
      <c r="E10" s="116"/>
      <c r="F10" s="116"/>
      <c r="G10" s="116"/>
      <c r="H10" s="116"/>
      <c r="I10" s="116"/>
      <c r="J10" s="116"/>
      <c r="K10" s="116"/>
      <c r="L10" s="116"/>
      <c r="M10" s="116"/>
      <c r="N10" s="116"/>
      <c r="O10" s="116"/>
      <c r="P10" s="116"/>
      <c r="Q10" s="116"/>
      <c r="R10" s="116"/>
      <c r="S10" s="116"/>
      <c r="T10" s="116"/>
      <c r="U10" s="116"/>
      <c r="V10"/>
    </row>
    <row r="11" spans="1:29" x14ac:dyDescent="0.35">
      <c r="A11" s="94"/>
      <c r="B11" s="187" t="s">
        <v>575</v>
      </c>
      <c r="C11" s="56"/>
      <c r="D11" s="56"/>
      <c r="E11" s="56"/>
      <c r="F11" s="56"/>
      <c r="G11" s="56"/>
      <c r="H11" s="56"/>
      <c r="I11" s="56"/>
      <c r="J11" s="56"/>
      <c r="K11" s="56">
        <v>0</v>
      </c>
      <c r="L11" s="56">
        <v>0</v>
      </c>
      <c r="M11" s="56">
        <v>0</v>
      </c>
      <c r="N11" s="383">
        <f>SUM(K11:M11)</f>
        <v>0</v>
      </c>
      <c r="O11" s="56">
        <v>0</v>
      </c>
      <c r="P11" s="56">
        <v>0</v>
      </c>
      <c r="Q11" s="56">
        <v>0</v>
      </c>
      <c r="R11" s="383">
        <f t="shared" ref="R11:R18" si="0">SUM(O11:Q11)</f>
        <v>0</v>
      </c>
      <c r="S11" s="56">
        <v>0</v>
      </c>
      <c r="T11" s="56">
        <v>0</v>
      </c>
      <c r="U11" s="383">
        <f>S11-T11</f>
        <v>0</v>
      </c>
      <c r="V11"/>
    </row>
    <row r="12" spans="1:29" s="10" customFormat="1" x14ac:dyDescent="0.35">
      <c r="A12" s="94"/>
      <c r="B12" s="187" t="s">
        <v>576</v>
      </c>
      <c r="C12" s="56"/>
      <c r="D12" s="56"/>
      <c r="E12" s="56"/>
      <c r="F12" s="56"/>
      <c r="G12" s="56"/>
      <c r="H12" s="56"/>
      <c r="I12" s="56"/>
      <c r="J12" s="56"/>
      <c r="K12" s="56">
        <v>0</v>
      </c>
      <c r="L12" s="56">
        <v>0</v>
      </c>
      <c r="M12" s="56">
        <v>0</v>
      </c>
      <c r="N12" s="383">
        <f t="shared" ref="N12:N18" si="1">SUM(K12:M12)</f>
        <v>0</v>
      </c>
      <c r="O12" s="56">
        <v>0</v>
      </c>
      <c r="P12" s="56">
        <v>0</v>
      </c>
      <c r="Q12" s="56">
        <v>0</v>
      </c>
      <c r="R12" s="383">
        <f t="shared" si="0"/>
        <v>0</v>
      </c>
      <c r="S12" s="56">
        <v>0</v>
      </c>
      <c r="T12" s="56">
        <v>0</v>
      </c>
      <c r="U12" s="383">
        <f t="shared" ref="U12:U18" si="2">S12-T12</f>
        <v>0</v>
      </c>
      <c r="V12"/>
      <c r="W12"/>
      <c r="X12"/>
      <c r="Y12"/>
      <c r="AC12" s="1"/>
    </row>
    <row r="13" spans="1:29" s="10" customFormat="1" x14ac:dyDescent="0.35">
      <c r="A13" s="94"/>
      <c r="B13" s="187" t="s">
        <v>577</v>
      </c>
      <c r="C13" s="56"/>
      <c r="D13" s="56"/>
      <c r="E13" s="56"/>
      <c r="F13" s="56"/>
      <c r="G13" s="56"/>
      <c r="H13" s="56"/>
      <c r="I13" s="56"/>
      <c r="J13" s="56"/>
      <c r="K13" s="56">
        <v>0</v>
      </c>
      <c r="L13" s="56">
        <v>0</v>
      </c>
      <c r="M13" s="56">
        <v>0</v>
      </c>
      <c r="N13" s="383">
        <f t="shared" si="1"/>
        <v>0</v>
      </c>
      <c r="O13" s="56">
        <v>0</v>
      </c>
      <c r="P13" s="56">
        <v>0</v>
      </c>
      <c r="Q13" s="56">
        <v>0</v>
      </c>
      <c r="R13" s="383">
        <f t="shared" si="0"/>
        <v>0</v>
      </c>
      <c r="S13" s="56">
        <v>0</v>
      </c>
      <c r="T13" s="56">
        <v>0</v>
      </c>
      <c r="U13" s="383">
        <f t="shared" si="2"/>
        <v>0</v>
      </c>
      <c r="V13"/>
      <c r="W13"/>
      <c r="X13"/>
      <c r="Y13"/>
      <c r="AC13" s="1"/>
    </row>
    <row r="14" spans="1:29" x14ac:dyDescent="0.35">
      <c r="A14" s="94"/>
      <c r="B14" s="187" t="s">
        <v>578</v>
      </c>
      <c r="C14" s="56"/>
      <c r="D14" s="56"/>
      <c r="E14" s="56"/>
      <c r="F14" s="56"/>
      <c r="G14" s="56"/>
      <c r="H14" s="56"/>
      <c r="I14" s="56"/>
      <c r="J14" s="56"/>
      <c r="K14" s="56">
        <v>0</v>
      </c>
      <c r="L14" s="56">
        <v>0</v>
      </c>
      <c r="M14" s="56">
        <v>0</v>
      </c>
      <c r="N14" s="383">
        <f t="shared" si="1"/>
        <v>0</v>
      </c>
      <c r="O14" s="56">
        <v>0</v>
      </c>
      <c r="P14" s="56">
        <v>0</v>
      </c>
      <c r="Q14" s="56">
        <v>0</v>
      </c>
      <c r="R14" s="383">
        <f t="shared" si="0"/>
        <v>0</v>
      </c>
      <c r="S14" s="56">
        <v>0</v>
      </c>
      <c r="T14" s="56">
        <v>0</v>
      </c>
      <c r="U14" s="383">
        <f t="shared" si="2"/>
        <v>0</v>
      </c>
      <c r="V14"/>
    </row>
    <row r="15" spans="1:29" x14ac:dyDescent="0.35">
      <c r="A15" s="94"/>
      <c r="B15" s="187" t="s">
        <v>579</v>
      </c>
      <c r="C15" s="56"/>
      <c r="D15" s="56"/>
      <c r="E15" s="56"/>
      <c r="F15" s="56"/>
      <c r="G15" s="56"/>
      <c r="H15" s="56"/>
      <c r="I15" s="56"/>
      <c r="J15" s="56"/>
      <c r="K15" s="56">
        <v>0</v>
      </c>
      <c r="L15" s="56">
        <v>0</v>
      </c>
      <c r="M15" s="56">
        <v>0</v>
      </c>
      <c r="N15" s="383">
        <f t="shared" si="1"/>
        <v>0</v>
      </c>
      <c r="O15" s="56">
        <v>0</v>
      </c>
      <c r="P15" s="56">
        <v>0</v>
      </c>
      <c r="Q15" s="56">
        <v>0</v>
      </c>
      <c r="R15" s="383">
        <f t="shared" si="0"/>
        <v>0</v>
      </c>
      <c r="S15" s="56">
        <v>0</v>
      </c>
      <c r="T15" s="56">
        <v>0</v>
      </c>
      <c r="U15" s="383">
        <f t="shared" si="2"/>
        <v>0</v>
      </c>
      <c r="V15"/>
    </row>
    <row r="16" spans="1:29" x14ac:dyDescent="0.35">
      <c r="A16" s="94"/>
      <c r="B16" s="187" t="s">
        <v>580</v>
      </c>
      <c r="C16" s="56"/>
      <c r="D16" s="56"/>
      <c r="E16" s="56"/>
      <c r="F16" s="56"/>
      <c r="G16" s="56"/>
      <c r="H16" s="56"/>
      <c r="I16" s="56"/>
      <c r="J16" s="56"/>
      <c r="K16" s="56">
        <v>0</v>
      </c>
      <c r="L16" s="56">
        <v>0</v>
      </c>
      <c r="M16" s="56">
        <v>0</v>
      </c>
      <c r="N16" s="383">
        <f t="shared" ref="N16" si="3">SUM(K16:M16)</f>
        <v>0</v>
      </c>
      <c r="O16" s="56">
        <v>0</v>
      </c>
      <c r="P16" s="56">
        <v>0</v>
      </c>
      <c r="Q16" s="56">
        <v>0</v>
      </c>
      <c r="R16" s="383">
        <f t="shared" ref="R16" si="4">SUM(O16:Q16)</f>
        <v>0</v>
      </c>
      <c r="S16" s="56">
        <v>0</v>
      </c>
      <c r="T16" s="56">
        <v>0</v>
      </c>
      <c r="U16" s="383">
        <f t="shared" ref="U16" si="5">S16-T16</f>
        <v>0</v>
      </c>
      <c r="V16"/>
    </row>
    <row r="17" spans="1:29" x14ac:dyDescent="0.35">
      <c r="A17" s="94"/>
      <c r="B17" s="187" t="s">
        <v>197</v>
      </c>
      <c r="C17" s="56"/>
      <c r="D17" s="56"/>
      <c r="E17" s="56"/>
      <c r="F17" s="56"/>
      <c r="G17" s="56"/>
      <c r="H17" s="56"/>
      <c r="I17" s="56"/>
      <c r="J17" s="56"/>
      <c r="K17" s="56">
        <v>0</v>
      </c>
      <c r="L17" s="56">
        <v>0</v>
      </c>
      <c r="M17" s="56">
        <v>0</v>
      </c>
      <c r="N17" s="383">
        <f t="shared" si="1"/>
        <v>0</v>
      </c>
      <c r="O17" s="56">
        <v>0</v>
      </c>
      <c r="P17" s="56">
        <v>0</v>
      </c>
      <c r="Q17" s="56">
        <v>0</v>
      </c>
      <c r="R17" s="383">
        <f t="shared" si="0"/>
        <v>0</v>
      </c>
      <c r="S17" s="56">
        <v>0</v>
      </c>
      <c r="T17" s="56">
        <v>0</v>
      </c>
      <c r="U17" s="383">
        <f t="shared" si="2"/>
        <v>0</v>
      </c>
      <c r="V17"/>
    </row>
    <row r="18" spans="1:29" s="10" customFormat="1" x14ac:dyDescent="0.35">
      <c r="A18" s="94"/>
      <c r="B18" s="187" t="s">
        <v>198</v>
      </c>
      <c r="C18" s="56"/>
      <c r="D18" s="56"/>
      <c r="E18" s="56"/>
      <c r="F18" s="56"/>
      <c r="G18" s="56"/>
      <c r="H18" s="56"/>
      <c r="I18" s="56"/>
      <c r="J18" s="56"/>
      <c r="K18" s="56">
        <v>0</v>
      </c>
      <c r="L18" s="56">
        <v>0</v>
      </c>
      <c r="M18" s="56">
        <v>0</v>
      </c>
      <c r="N18" s="383">
        <f t="shared" si="1"/>
        <v>0</v>
      </c>
      <c r="O18" s="56">
        <v>0</v>
      </c>
      <c r="P18" s="56">
        <v>0</v>
      </c>
      <c r="Q18" s="56">
        <v>0</v>
      </c>
      <c r="R18" s="383">
        <f t="shared" si="0"/>
        <v>0</v>
      </c>
      <c r="S18" s="56">
        <v>0</v>
      </c>
      <c r="T18" s="56">
        <v>0</v>
      </c>
      <c r="U18" s="383">
        <f t="shared" si="2"/>
        <v>0</v>
      </c>
      <c r="V18"/>
      <c r="W18"/>
      <c r="X18"/>
      <c r="Y18"/>
      <c r="AC18" s="1"/>
    </row>
    <row r="19" spans="1:29" ht="31" x14ac:dyDescent="0.35">
      <c r="A19" s="94"/>
      <c r="B19" s="194" t="s">
        <v>590</v>
      </c>
      <c r="C19" s="116"/>
      <c r="D19" s="116"/>
      <c r="E19" s="116"/>
      <c r="F19" s="116"/>
      <c r="G19" s="116"/>
      <c r="H19" s="116"/>
      <c r="I19" s="116"/>
      <c r="J19" s="116"/>
      <c r="K19" s="383">
        <f t="shared" ref="K19:U19" si="6">SUM(K11:K18)</f>
        <v>0</v>
      </c>
      <c r="L19" s="383">
        <f t="shared" si="6"/>
        <v>0</v>
      </c>
      <c r="M19" s="383">
        <f t="shared" si="6"/>
        <v>0</v>
      </c>
      <c r="N19" s="383">
        <f t="shared" si="6"/>
        <v>0</v>
      </c>
      <c r="O19" s="383">
        <f t="shared" si="6"/>
        <v>0</v>
      </c>
      <c r="P19" s="383">
        <f t="shared" si="6"/>
        <v>0</v>
      </c>
      <c r="Q19" s="383">
        <f t="shared" si="6"/>
        <v>0</v>
      </c>
      <c r="R19" s="383">
        <f t="shared" si="6"/>
        <v>0</v>
      </c>
      <c r="S19" s="383">
        <f t="shared" si="6"/>
        <v>0</v>
      </c>
      <c r="T19" s="383">
        <f t="shared" si="6"/>
        <v>0</v>
      </c>
      <c r="U19" s="383">
        <f t="shared" si="6"/>
        <v>0</v>
      </c>
      <c r="V19"/>
    </row>
    <row r="20" spans="1:29" x14ac:dyDescent="0.35">
      <c r="A20" s="94"/>
      <c r="B20" s="191" t="s">
        <v>235</v>
      </c>
      <c r="C20" s="116"/>
      <c r="D20" s="116"/>
      <c r="E20" s="116"/>
      <c r="F20" s="116"/>
      <c r="G20" s="116"/>
      <c r="H20" s="116"/>
      <c r="I20" s="116"/>
      <c r="J20" s="116"/>
      <c r="K20" s="116"/>
      <c r="L20" s="116"/>
      <c r="M20" s="116"/>
      <c r="N20" s="116"/>
      <c r="O20" s="116"/>
      <c r="P20" s="116"/>
      <c r="Q20" s="116"/>
      <c r="R20" s="116"/>
      <c r="S20" s="116"/>
      <c r="T20" s="116"/>
      <c r="U20" s="116"/>
      <c r="V20"/>
    </row>
    <row r="21" spans="1:29" customFormat="1" x14ac:dyDescent="0.35">
      <c r="A21" s="94"/>
      <c r="B21" s="187" t="s">
        <v>581</v>
      </c>
      <c r="C21" s="56"/>
      <c r="D21" s="56"/>
      <c r="E21" s="56"/>
      <c r="F21" s="56"/>
      <c r="G21" s="56"/>
      <c r="H21" s="56"/>
      <c r="I21" s="56"/>
      <c r="J21" s="56"/>
      <c r="K21" s="56">
        <v>0</v>
      </c>
      <c r="L21" s="56">
        <v>0</v>
      </c>
      <c r="M21" s="56">
        <v>0</v>
      </c>
      <c r="N21" s="383">
        <f t="shared" ref="N21:N28" si="7">SUM(K21:M21)</f>
        <v>0</v>
      </c>
      <c r="O21" s="56">
        <v>0</v>
      </c>
      <c r="P21" s="56">
        <v>0</v>
      </c>
      <c r="Q21" s="56">
        <v>0</v>
      </c>
      <c r="R21" s="383">
        <f t="shared" ref="R21:R28" si="8">SUM(O21:Q21)</f>
        <v>0</v>
      </c>
      <c r="S21" s="56">
        <v>0</v>
      </c>
      <c r="T21" s="56">
        <v>0</v>
      </c>
      <c r="U21" s="383">
        <f t="shared" ref="U21:U28" si="9">S21-T21</f>
        <v>0</v>
      </c>
      <c r="Z21" s="1"/>
      <c r="AA21" s="1"/>
      <c r="AB21" s="1"/>
      <c r="AC21" s="1"/>
    </row>
    <row r="22" spans="1:29" customFormat="1" x14ac:dyDescent="0.35">
      <c r="A22" s="94"/>
      <c r="B22" s="187" t="s">
        <v>582</v>
      </c>
      <c r="C22" s="56"/>
      <c r="D22" s="56"/>
      <c r="E22" s="56"/>
      <c r="F22" s="56"/>
      <c r="G22" s="56"/>
      <c r="H22" s="56"/>
      <c r="I22" s="56"/>
      <c r="J22" s="56"/>
      <c r="K22" s="56">
        <v>0</v>
      </c>
      <c r="L22" s="56">
        <v>0</v>
      </c>
      <c r="M22" s="56">
        <v>0</v>
      </c>
      <c r="N22" s="383">
        <f t="shared" ref="N22:N24" si="10">SUM(K22:M22)</f>
        <v>0</v>
      </c>
      <c r="O22" s="56">
        <v>0</v>
      </c>
      <c r="P22" s="56">
        <v>0</v>
      </c>
      <c r="Q22" s="56">
        <v>0</v>
      </c>
      <c r="R22" s="383">
        <f t="shared" ref="R22:R24" si="11">SUM(O22:Q22)</f>
        <v>0</v>
      </c>
      <c r="S22" s="56">
        <v>0</v>
      </c>
      <c r="T22" s="56">
        <v>0</v>
      </c>
      <c r="U22" s="383">
        <f t="shared" ref="U22:U24" si="12">S22-T22</f>
        <v>0</v>
      </c>
      <c r="Z22" s="1"/>
      <c r="AA22" s="1"/>
      <c r="AB22" s="1"/>
      <c r="AC22" s="1"/>
    </row>
    <row r="23" spans="1:29" customFormat="1" x14ac:dyDescent="0.35">
      <c r="A23" s="94"/>
      <c r="B23" s="187" t="s">
        <v>583</v>
      </c>
      <c r="C23" s="56"/>
      <c r="D23" s="56"/>
      <c r="E23" s="56"/>
      <c r="F23" s="56"/>
      <c r="G23" s="56"/>
      <c r="H23" s="56"/>
      <c r="I23" s="56"/>
      <c r="J23" s="56"/>
      <c r="K23" s="56">
        <v>0</v>
      </c>
      <c r="L23" s="56">
        <v>0</v>
      </c>
      <c r="M23" s="56">
        <v>0</v>
      </c>
      <c r="N23" s="383">
        <f t="shared" si="10"/>
        <v>0</v>
      </c>
      <c r="O23" s="56">
        <v>0</v>
      </c>
      <c r="P23" s="56">
        <v>0</v>
      </c>
      <c r="Q23" s="56">
        <v>0</v>
      </c>
      <c r="R23" s="383">
        <f t="shared" si="11"/>
        <v>0</v>
      </c>
      <c r="S23" s="56">
        <v>0</v>
      </c>
      <c r="T23" s="56">
        <v>0</v>
      </c>
      <c r="U23" s="383">
        <f t="shared" si="12"/>
        <v>0</v>
      </c>
      <c r="Z23" s="1"/>
      <c r="AA23" s="1"/>
      <c r="AB23" s="1"/>
      <c r="AC23" s="1"/>
    </row>
    <row r="24" spans="1:29" customFormat="1" x14ac:dyDescent="0.35">
      <c r="A24" s="94"/>
      <c r="B24" s="187" t="s">
        <v>584</v>
      </c>
      <c r="C24" s="56"/>
      <c r="D24" s="56"/>
      <c r="E24" s="56"/>
      <c r="F24" s="56"/>
      <c r="G24" s="56"/>
      <c r="H24" s="56"/>
      <c r="I24" s="56"/>
      <c r="J24" s="56"/>
      <c r="K24" s="56">
        <v>0</v>
      </c>
      <c r="L24" s="56">
        <v>0</v>
      </c>
      <c r="M24" s="56">
        <v>0</v>
      </c>
      <c r="N24" s="383">
        <f t="shared" si="10"/>
        <v>0</v>
      </c>
      <c r="O24" s="56">
        <v>0</v>
      </c>
      <c r="P24" s="56">
        <v>0</v>
      </c>
      <c r="Q24" s="56">
        <v>0</v>
      </c>
      <c r="R24" s="383">
        <f t="shared" si="11"/>
        <v>0</v>
      </c>
      <c r="S24" s="56">
        <v>0</v>
      </c>
      <c r="T24" s="56">
        <v>0</v>
      </c>
      <c r="U24" s="383">
        <f t="shared" si="12"/>
        <v>0</v>
      </c>
      <c r="Z24" s="1"/>
      <c r="AA24" s="1"/>
      <c r="AB24" s="1"/>
      <c r="AC24" s="1"/>
    </row>
    <row r="25" spans="1:29" customFormat="1" x14ac:dyDescent="0.35">
      <c r="A25" s="94"/>
      <c r="B25" s="187" t="s">
        <v>585</v>
      </c>
      <c r="C25" s="56"/>
      <c r="D25" s="56"/>
      <c r="E25" s="56"/>
      <c r="F25" s="56"/>
      <c r="G25" s="56"/>
      <c r="H25" s="56"/>
      <c r="I25" s="56"/>
      <c r="J25" s="56"/>
      <c r="K25" s="56">
        <v>0</v>
      </c>
      <c r="L25" s="56">
        <v>0</v>
      </c>
      <c r="M25" s="56">
        <v>0</v>
      </c>
      <c r="N25" s="383">
        <f t="shared" si="7"/>
        <v>0</v>
      </c>
      <c r="O25" s="56">
        <v>0</v>
      </c>
      <c r="P25" s="56">
        <v>0</v>
      </c>
      <c r="Q25" s="56">
        <v>0</v>
      </c>
      <c r="R25" s="383">
        <f t="shared" si="8"/>
        <v>0</v>
      </c>
      <c r="S25" s="56">
        <v>0</v>
      </c>
      <c r="T25" s="56">
        <v>0</v>
      </c>
      <c r="U25" s="383">
        <f t="shared" si="9"/>
        <v>0</v>
      </c>
      <c r="Z25" s="1"/>
      <c r="AA25" s="1"/>
      <c r="AB25" s="1"/>
      <c r="AC25" s="1"/>
    </row>
    <row r="26" spans="1:29" customFormat="1" x14ac:dyDescent="0.35">
      <c r="A26" s="94"/>
      <c r="B26" s="187" t="s">
        <v>586</v>
      </c>
      <c r="C26" s="56"/>
      <c r="D26" s="56"/>
      <c r="E26" s="56"/>
      <c r="F26" s="56"/>
      <c r="G26" s="56"/>
      <c r="H26" s="56"/>
      <c r="I26" s="56"/>
      <c r="J26" s="56"/>
      <c r="K26" s="56">
        <v>0</v>
      </c>
      <c r="L26" s="56">
        <v>0</v>
      </c>
      <c r="M26" s="56">
        <v>0</v>
      </c>
      <c r="N26" s="383">
        <f t="shared" si="7"/>
        <v>0</v>
      </c>
      <c r="O26" s="56">
        <v>0</v>
      </c>
      <c r="P26" s="56">
        <v>0</v>
      </c>
      <c r="Q26" s="56">
        <v>0</v>
      </c>
      <c r="R26" s="383">
        <f t="shared" si="8"/>
        <v>0</v>
      </c>
      <c r="S26" s="56">
        <v>0</v>
      </c>
      <c r="T26" s="56">
        <v>0</v>
      </c>
      <c r="U26" s="383">
        <f t="shared" si="9"/>
        <v>0</v>
      </c>
      <c r="Z26" s="1"/>
      <c r="AA26" s="1"/>
      <c r="AB26" s="1"/>
      <c r="AC26" s="1"/>
    </row>
    <row r="27" spans="1:29" customFormat="1" x14ac:dyDescent="0.35">
      <c r="A27" s="94"/>
      <c r="B27" s="187" t="s">
        <v>587</v>
      </c>
      <c r="C27" s="56"/>
      <c r="D27" s="56"/>
      <c r="E27" s="56"/>
      <c r="F27" s="56"/>
      <c r="G27" s="56"/>
      <c r="H27" s="56"/>
      <c r="I27" s="56"/>
      <c r="J27" s="56"/>
      <c r="K27" s="56">
        <v>0</v>
      </c>
      <c r="L27" s="56">
        <v>0</v>
      </c>
      <c r="M27" s="56">
        <v>0</v>
      </c>
      <c r="N27" s="383">
        <f t="shared" si="7"/>
        <v>0</v>
      </c>
      <c r="O27" s="56">
        <v>0</v>
      </c>
      <c r="P27" s="56">
        <v>0</v>
      </c>
      <c r="Q27" s="56">
        <v>0</v>
      </c>
      <c r="R27" s="383">
        <f t="shared" si="8"/>
        <v>0</v>
      </c>
      <c r="S27" s="56">
        <v>0</v>
      </c>
      <c r="T27" s="56">
        <v>0</v>
      </c>
      <c r="U27" s="383">
        <f t="shared" si="9"/>
        <v>0</v>
      </c>
      <c r="Z27" s="1"/>
      <c r="AA27" s="1"/>
      <c r="AB27" s="1"/>
      <c r="AC27" s="1"/>
    </row>
    <row r="28" spans="1:29" customFormat="1" x14ac:dyDescent="0.35">
      <c r="A28" s="94"/>
      <c r="B28" s="187" t="s">
        <v>588</v>
      </c>
      <c r="C28" s="56"/>
      <c r="D28" s="56"/>
      <c r="E28" s="56"/>
      <c r="F28" s="56"/>
      <c r="G28" s="56"/>
      <c r="H28" s="56"/>
      <c r="I28" s="56"/>
      <c r="J28" s="56"/>
      <c r="K28" s="56">
        <v>0</v>
      </c>
      <c r="L28" s="56">
        <v>0</v>
      </c>
      <c r="M28" s="56">
        <v>0</v>
      </c>
      <c r="N28" s="383">
        <f t="shared" si="7"/>
        <v>0</v>
      </c>
      <c r="O28" s="56">
        <v>0</v>
      </c>
      <c r="P28" s="56">
        <v>0</v>
      </c>
      <c r="Q28" s="56">
        <v>0</v>
      </c>
      <c r="R28" s="383">
        <f t="shared" si="8"/>
        <v>0</v>
      </c>
      <c r="S28" s="56">
        <v>0</v>
      </c>
      <c r="T28" s="56">
        <v>0</v>
      </c>
      <c r="U28" s="383">
        <f t="shared" si="9"/>
        <v>0</v>
      </c>
      <c r="Z28" s="1"/>
      <c r="AA28" s="1"/>
      <c r="AB28" s="1"/>
      <c r="AC28" s="1"/>
    </row>
    <row r="29" spans="1:29" customFormat="1" x14ac:dyDescent="0.35">
      <c r="A29" s="94"/>
      <c r="B29" s="206" t="s">
        <v>591</v>
      </c>
      <c r="C29" s="116"/>
      <c r="D29" s="116"/>
      <c r="E29" s="116"/>
      <c r="F29" s="116"/>
      <c r="G29" s="116"/>
      <c r="H29" s="116"/>
      <c r="I29" s="116"/>
      <c r="J29" s="116"/>
      <c r="K29" s="383">
        <f t="shared" ref="K29:U29" si="13">SUM(K21:K28)</f>
        <v>0</v>
      </c>
      <c r="L29" s="383">
        <f t="shared" si="13"/>
        <v>0</v>
      </c>
      <c r="M29" s="383">
        <f t="shared" si="13"/>
        <v>0</v>
      </c>
      <c r="N29" s="383">
        <f t="shared" si="13"/>
        <v>0</v>
      </c>
      <c r="O29" s="383">
        <f t="shared" si="13"/>
        <v>0</v>
      </c>
      <c r="P29" s="383">
        <f t="shared" si="13"/>
        <v>0</v>
      </c>
      <c r="Q29" s="383">
        <f t="shared" si="13"/>
        <v>0</v>
      </c>
      <c r="R29" s="383">
        <f t="shared" si="13"/>
        <v>0</v>
      </c>
      <c r="S29" s="383">
        <f t="shared" si="13"/>
        <v>0</v>
      </c>
      <c r="T29" s="383">
        <f t="shared" si="13"/>
        <v>0</v>
      </c>
      <c r="U29" s="383">
        <f t="shared" si="13"/>
        <v>0</v>
      </c>
      <c r="Z29" s="1"/>
      <c r="AA29" s="1"/>
      <c r="AB29" s="1"/>
      <c r="AC29" s="1"/>
    </row>
    <row r="30" spans="1:29" customFormat="1" ht="16" thickBot="1" x14ac:dyDescent="0.4">
      <c r="A30" s="192"/>
      <c r="B30" s="184" t="s">
        <v>589</v>
      </c>
      <c r="C30" s="116"/>
      <c r="D30" s="116"/>
      <c r="E30" s="116"/>
      <c r="F30" s="116"/>
      <c r="G30" s="116"/>
      <c r="H30" s="116"/>
      <c r="I30" s="116"/>
      <c r="J30" s="116"/>
      <c r="K30" s="195">
        <f t="shared" ref="K30:U30" si="14">K19+K29</f>
        <v>0</v>
      </c>
      <c r="L30" s="195">
        <f t="shared" si="14"/>
        <v>0</v>
      </c>
      <c r="M30" s="195">
        <f t="shared" si="14"/>
        <v>0</v>
      </c>
      <c r="N30" s="195">
        <f t="shared" si="14"/>
        <v>0</v>
      </c>
      <c r="O30" s="195">
        <f t="shared" si="14"/>
        <v>0</v>
      </c>
      <c r="P30" s="195">
        <f t="shared" si="14"/>
        <v>0</v>
      </c>
      <c r="Q30" s="195">
        <f t="shared" si="14"/>
        <v>0</v>
      </c>
      <c r="R30" s="195">
        <f t="shared" si="14"/>
        <v>0</v>
      </c>
      <c r="S30" s="195">
        <f t="shared" si="14"/>
        <v>0</v>
      </c>
      <c r="T30" s="195">
        <f t="shared" si="14"/>
        <v>0</v>
      </c>
      <c r="U30" s="195">
        <f t="shared" si="14"/>
        <v>0</v>
      </c>
      <c r="Z30" s="1"/>
      <c r="AA30" s="1"/>
      <c r="AB30" s="1"/>
      <c r="AC30" s="1"/>
    </row>
    <row r="32" spans="1:29" x14ac:dyDescent="0.35">
      <c r="B32" s="207" t="s">
        <v>236</v>
      </c>
    </row>
    <row r="33" spans="1:29" customFormat="1" ht="18.75" customHeight="1" x14ac:dyDescent="0.35">
      <c r="A33" s="2"/>
      <c r="B33" s="1"/>
      <c r="C33" s="1"/>
      <c r="D33" s="1"/>
      <c r="E33" s="1"/>
      <c r="F33" s="1"/>
      <c r="G33" s="1"/>
      <c r="H33" s="1"/>
      <c r="I33" s="1"/>
      <c r="J33" s="1"/>
      <c r="K33" s="1"/>
      <c r="L33" s="1"/>
      <c r="M33" s="1"/>
      <c r="N33" s="1"/>
      <c r="O33" s="1"/>
      <c r="P33" s="1"/>
      <c r="Q33" s="1"/>
      <c r="R33" s="1"/>
      <c r="S33" s="1"/>
      <c r="T33" s="1"/>
      <c r="U33" s="1"/>
      <c r="V33" s="1"/>
      <c r="Z33" s="1"/>
      <c r="AA33" s="1"/>
      <c r="AB33" s="1"/>
      <c r="AC33" s="1"/>
    </row>
  </sheetData>
  <sheetProtection algorithmName="SHA-512" hashValue="nNx5X3qQnzq9nhuhZNUZPpeF/hZoENg+ENXn6OVHUGpcE+YTiqFuZFDNow162iOlxPcIZsV6woh0PMcCQIiQjw==" saltValue="wlOzUiQXkVJdAR3Jjz9KeQ==" spinCount="100000" sheet="1" formatCells="0" formatColumns="0" formatRows="0" insertRows="0"/>
  <mergeCells count="11">
    <mergeCell ref="P8:Q8"/>
    <mergeCell ref="R8:R9"/>
    <mergeCell ref="S8:U8"/>
    <mergeCell ref="C1:D1"/>
    <mergeCell ref="C8:F8"/>
    <mergeCell ref="G8:G9"/>
    <mergeCell ref="H8:H9"/>
    <mergeCell ref="I8:I9"/>
    <mergeCell ref="J8:J9"/>
    <mergeCell ref="K8:N8"/>
    <mergeCell ref="O8:O9"/>
  </mergeCells>
  <pageMargins left="0.7" right="0.7" top="0.75" bottom="0.75" header="0.3" footer="0.3"/>
  <pageSetup scale="66" fitToHeight="0" orientation="portrait" r:id="rId1"/>
  <headerFooter>
    <oddFooter>&amp;L&amp;F&amp;C&amp;A&amp;RPage 5</oddFooter>
  </headerFooter>
  <customProperties>
    <customPr name="SheetId" r:id="rId2"/>
  </customProperties>
  <ignoredErrors>
    <ignoredError sqref="A1:XFD1048576"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497A3-6E56-45B9-B41A-12F6AF36F8B1}">
  <sheetPr>
    <pageSetUpPr fitToPage="1"/>
  </sheetPr>
  <dimension ref="A1:AA34"/>
  <sheetViews>
    <sheetView workbookViewId="0">
      <selection activeCell="A11" sqref="A11"/>
    </sheetView>
  </sheetViews>
  <sheetFormatPr defaultColWidth="9.1796875" defaultRowHeight="15.5" x14ac:dyDescent="0.35"/>
  <cols>
    <col min="1" max="1" width="19.7265625" style="2" bestFit="1" customWidth="1"/>
    <col min="2" max="2" width="63.7265625" style="1" customWidth="1"/>
    <col min="3" max="7" width="14.1796875" style="1" customWidth="1"/>
    <col min="8" max="13" width="16.81640625" style="1" customWidth="1"/>
    <col min="14" max="14" width="13.1796875" style="1" customWidth="1"/>
    <col min="15" max="17" width="16.81640625" style="1" customWidth="1"/>
    <col min="18" max="18" width="13.54296875" style="1" customWidth="1"/>
    <col min="19" max="19" width="16.81640625" style="1" customWidth="1"/>
    <col min="20" max="20" width="18.1796875" style="1" customWidth="1"/>
    <col min="21" max="21" width="19.54296875" customWidth="1"/>
    <col min="22" max="23" width="19.453125" customWidth="1"/>
    <col min="24" max="24" width="45.81640625" style="1" customWidth="1"/>
    <col min="25" max="16384" width="9.1796875" style="1"/>
  </cols>
  <sheetData>
    <row r="1" spans="1:27" x14ac:dyDescent="0.35">
      <c r="B1" s="1" t="s">
        <v>23</v>
      </c>
      <c r="C1" s="386">
        <f>'Cover Page '!$C$21</f>
        <v>0</v>
      </c>
      <c r="D1" s="387"/>
    </row>
    <row r="2" spans="1:27" x14ac:dyDescent="0.35">
      <c r="B2" s="1" t="s">
        <v>24</v>
      </c>
      <c r="C2" s="140" t="str">
        <f>'Cover Page '!$C$24</f>
        <v>March</v>
      </c>
      <c r="D2" s="141">
        <f>'Cover Page '!$D$24</f>
        <v>2025</v>
      </c>
    </row>
    <row r="3" spans="1:27" x14ac:dyDescent="0.35">
      <c r="C3" s="174"/>
      <c r="D3"/>
    </row>
    <row r="4" spans="1:27" x14ac:dyDescent="0.35">
      <c r="D4" s="3" t="s">
        <v>5</v>
      </c>
      <c r="E4" s="3"/>
    </row>
    <row r="5" spans="1:27" x14ac:dyDescent="0.35">
      <c r="C5" s="3"/>
      <c r="D5" s="3"/>
      <c r="E5" s="3"/>
    </row>
    <row r="6" spans="1:27" x14ac:dyDescent="0.35">
      <c r="B6" s="102" t="s">
        <v>269</v>
      </c>
      <c r="C6" s="3"/>
    </row>
    <row r="7" spans="1:27" x14ac:dyDescent="0.35">
      <c r="B7" s="3"/>
      <c r="C7" s="3"/>
    </row>
    <row r="8" spans="1:27" ht="16" thickBot="1" x14ac:dyDescent="0.4">
      <c r="B8" s="3" t="s">
        <v>286</v>
      </c>
    </row>
    <row r="9" spans="1:27" ht="32.15" customHeight="1" thickBot="1" x14ac:dyDescent="0.4">
      <c r="A9" s="2" t="s">
        <v>33</v>
      </c>
      <c r="C9" s="421" t="s">
        <v>270</v>
      </c>
      <c r="D9" s="421" t="s">
        <v>271</v>
      </c>
      <c r="E9" s="423" t="s">
        <v>272</v>
      </c>
      <c r="F9" s="423"/>
      <c r="G9" s="423"/>
      <c r="H9" s="420" t="s">
        <v>273</v>
      </c>
      <c r="I9" s="420"/>
      <c r="J9" s="420"/>
      <c r="K9" s="420"/>
      <c r="L9" s="420"/>
      <c r="M9" s="420"/>
      <c r="N9" s="420"/>
      <c r="O9" s="418" t="s">
        <v>274</v>
      </c>
      <c r="P9" s="418"/>
      <c r="Q9" s="418"/>
      <c r="R9" s="418"/>
      <c r="S9" s="418" t="s">
        <v>275</v>
      </c>
      <c r="T9"/>
      <c r="X9"/>
    </row>
    <row r="10" spans="1:27" ht="76.5" customHeight="1" thickBot="1" x14ac:dyDescent="0.4">
      <c r="A10" s="2" t="s">
        <v>34</v>
      </c>
      <c r="B10" s="309" t="s">
        <v>593</v>
      </c>
      <c r="C10" s="421"/>
      <c r="D10" s="421"/>
      <c r="E10" s="208" t="s">
        <v>276</v>
      </c>
      <c r="F10" s="208" t="s">
        <v>277</v>
      </c>
      <c r="G10" s="208" t="s">
        <v>15</v>
      </c>
      <c r="H10" s="208" t="s">
        <v>278</v>
      </c>
      <c r="I10" s="208" t="s">
        <v>279</v>
      </c>
      <c r="J10" s="208" t="s">
        <v>280</v>
      </c>
      <c r="K10" s="208" t="s">
        <v>281</v>
      </c>
      <c r="L10" s="208" t="s">
        <v>282</v>
      </c>
      <c r="M10" s="208" t="s">
        <v>283</v>
      </c>
      <c r="N10" s="208" t="s">
        <v>15</v>
      </c>
      <c r="O10" s="208" t="s">
        <v>284</v>
      </c>
      <c r="P10" s="208" t="s">
        <v>285</v>
      </c>
      <c r="Q10" s="208" t="s">
        <v>227</v>
      </c>
      <c r="R10" s="208" t="s">
        <v>15</v>
      </c>
      <c r="S10" s="419"/>
      <c r="T10"/>
    </row>
    <row r="11" spans="1:27" x14ac:dyDescent="0.35">
      <c r="A11" s="94"/>
      <c r="B11" s="308" t="s">
        <v>470</v>
      </c>
      <c r="C11" s="56">
        <v>0</v>
      </c>
      <c r="D11" s="56">
        <v>0</v>
      </c>
      <c r="E11" s="56">
        <v>0</v>
      </c>
      <c r="F11" s="56">
        <v>0</v>
      </c>
      <c r="G11" s="117">
        <f>SUM(E11:F11)</f>
        <v>0</v>
      </c>
      <c r="H11" s="209">
        <v>0</v>
      </c>
      <c r="I11" s="209">
        <v>0</v>
      </c>
      <c r="J11" s="209">
        <v>0</v>
      </c>
      <c r="K11" s="209">
        <v>0</v>
      </c>
      <c r="L11" s="209">
        <v>0</v>
      </c>
      <c r="M11" s="209">
        <v>0</v>
      </c>
      <c r="N11" s="117">
        <f t="shared" ref="N11:N12" si="0">SUM(H11:M11)</f>
        <v>0</v>
      </c>
      <c r="O11" s="209">
        <v>0</v>
      </c>
      <c r="P11" s="209">
        <v>0</v>
      </c>
      <c r="Q11" s="209">
        <v>0</v>
      </c>
      <c r="R11" s="117">
        <f t="shared" ref="R11:R18" si="1">SUM(O11:Q11)</f>
        <v>0</v>
      </c>
      <c r="S11" s="117">
        <f>G11-N11-R11</f>
        <v>0</v>
      </c>
      <c r="T11"/>
    </row>
    <row r="12" spans="1:27" x14ac:dyDescent="0.35">
      <c r="A12" s="94"/>
      <c r="B12" s="179" t="s">
        <v>471</v>
      </c>
      <c r="C12" s="56">
        <v>0</v>
      </c>
      <c r="D12" s="56">
        <v>0</v>
      </c>
      <c r="E12" s="56">
        <v>0</v>
      </c>
      <c r="F12" s="56">
        <v>0</v>
      </c>
      <c r="G12" s="193">
        <f t="shared" ref="G12:G18" si="2">SUM(E12:F12)</f>
        <v>0</v>
      </c>
      <c r="H12" s="56">
        <v>0</v>
      </c>
      <c r="I12" s="56">
        <v>0</v>
      </c>
      <c r="J12" s="56">
        <v>0</v>
      </c>
      <c r="K12" s="56">
        <v>0</v>
      </c>
      <c r="L12" s="56">
        <v>0</v>
      </c>
      <c r="M12" s="56">
        <v>0</v>
      </c>
      <c r="N12" s="193">
        <f t="shared" si="0"/>
        <v>0</v>
      </c>
      <c r="O12" s="56">
        <v>0</v>
      </c>
      <c r="P12" s="56">
        <v>0</v>
      </c>
      <c r="Q12" s="56">
        <v>0</v>
      </c>
      <c r="R12" s="193">
        <f t="shared" si="1"/>
        <v>0</v>
      </c>
      <c r="S12" s="193">
        <f t="shared" ref="S12:S18" si="3">G12-N12-R12</f>
        <v>0</v>
      </c>
      <c r="T12"/>
    </row>
    <row r="13" spans="1:27" s="10" customFormat="1" x14ac:dyDescent="0.35">
      <c r="A13" s="94"/>
      <c r="B13" s="179" t="s">
        <v>472</v>
      </c>
      <c r="C13" s="56">
        <v>0</v>
      </c>
      <c r="D13" s="56">
        <v>0</v>
      </c>
      <c r="E13" s="56">
        <v>0</v>
      </c>
      <c r="F13" s="56">
        <v>0</v>
      </c>
      <c r="G13" s="193">
        <f t="shared" si="2"/>
        <v>0</v>
      </c>
      <c r="H13" s="56">
        <v>0</v>
      </c>
      <c r="I13" s="56">
        <v>0</v>
      </c>
      <c r="J13" s="56">
        <v>0</v>
      </c>
      <c r="K13" s="56">
        <v>0</v>
      </c>
      <c r="L13" s="56">
        <v>0</v>
      </c>
      <c r="M13" s="56">
        <v>0</v>
      </c>
      <c r="N13" s="193">
        <f>SUM(H13:M13)</f>
        <v>0</v>
      </c>
      <c r="O13" s="56">
        <v>0</v>
      </c>
      <c r="P13" s="56">
        <v>0</v>
      </c>
      <c r="Q13" s="56">
        <v>0</v>
      </c>
      <c r="R13" s="193">
        <f t="shared" si="1"/>
        <v>0</v>
      </c>
      <c r="S13" s="193">
        <f t="shared" si="3"/>
        <v>0</v>
      </c>
      <c r="T13"/>
      <c r="U13"/>
      <c r="V13"/>
      <c r="W13"/>
      <c r="AA13" s="1"/>
    </row>
    <row r="14" spans="1:27" s="10" customFormat="1" x14ac:dyDescent="0.35">
      <c r="A14" s="94"/>
      <c r="B14" s="179" t="s">
        <v>473</v>
      </c>
      <c r="C14" s="56">
        <v>0</v>
      </c>
      <c r="D14" s="56">
        <v>0</v>
      </c>
      <c r="E14" s="56">
        <v>0</v>
      </c>
      <c r="F14" s="56">
        <v>0</v>
      </c>
      <c r="G14" s="193">
        <f t="shared" si="2"/>
        <v>0</v>
      </c>
      <c r="H14" s="56">
        <v>0</v>
      </c>
      <c r="I14" s="56">
        <v>0</v>
      </c>
      <c r="J14" s="56">
        <v>0</v>
      </c>
      <c r="K14" s="56">
        <v>0</v>
      </c>
      <c r="L14" s="56">
        <v>0</v>
      </c>
      <c r="M14" s="56">
        <v>0</v>
      </c>
      <c r="N14" s="193">
        <f t="shared" ref="N14:N18" si="4">SUM(H14:M14)</f>
        <v>0</v>
      </c>
      <c r="O14" s="56">
        <v>0</v>
      </c>
      <c r="P14" s="56">
        <v>0</v>
      </c>
      <c r="Q14" s="56">
        <v>0</v>
      </c>
      <c r="R14" s="193">
        <f t="shared" si="1"/>
        <v>0</v>
      </c>
      <c r="S14" s="193">
        <f t="shared" si="3"/>
        <v>0</v>
      </c>
      <c r="T14"/>
      <c r="U14"/>
      <c r="V14"/>
      <c r="W14"/>
      <c r="AA14" s="1"/>
    </row>
    <row r="15" spans="1:27" x14ac:dyDescent="0.35">
      <c r="A15" s="94"/>
      <c r="B15" s="179" t="s">
        <v>474</v>
      </c>
      <c r="C15" s="56">
        <v>0</v>
      </c>
      <c r="D15" s="56">
        <v>0</v>
      </c>
      <c r="E15" s="56">
        <v>0</v>
      </c>
      <c r="F15" s="56">
        <v>0</v>
      </c>
      <c r="G15" s="193">
        <f t="shared" si="2"/>
        <v>0</v>
      </c>
      <c r="H15" s="56">
        <v>0</v>
      </c>
      <c r="I15" s="56">
        <v>0</v>
      </c>
      <c r="J15" s="56">
        <v>0</v>
      </c>
      <c r="K15" s="56">
        <v>0</v>
      </c>
      <c r="L15" s="56">
        <v>0</v>
      </c>
      <c r="M15" s="56">
        <v>0</v>
      </c>
      <c r="N15" s="193">
        <f t="shared" si="4"/>
        <v>0</v>
      </c>
      <c r="O15" s="56">
        <v>0</v>
      </c>
      <c r="P15" s="56">
        <v>0</v>
      </c>
      <c r="Q15" s="56">
        <v>0</v>
      </c>
      <c r="R15" s="193">
        <f t="shared" si="1"/>
        <v>0</v>
      </c>
      <c r="S15" s="193">
        <f t="shared" si="3"/>
        <v>0</v>
      </c>
      <c r="T15"/>
    </row>
    <row r="16" spans="1:27" x14ac:dyDescent="0.35">
      <c r="A16" s="94"/>
      <c r="B16" s="179" t="s">
        <v>475</v>
      </c>
      <c r="C16" s="56">
        <v>0</v>
      </c>
      <c r="D16" s="56">
        <v>0</v>
      </c>
      <c r="E16" s="56">
        <v>0</v>
      </c>
      <c r="F16" s="56">
        <v>0</v>
      </c>
      <c r="G16" s="193">
        <f t="shared" si="2"/>
        <v>0</v>
      </c>
      <c r="H16" s="56">
        <v>0</v>
      </c>
      <c r="I16" s="56">
        <v>0</v>
      </c>
      <c r="J16" s="56">
        <v>0</v>
      </c>
      <c r="K16" s="56">
        <v>0</v>
      </c>
      <c r="L16" s="56">
        <v>0</v>
      </c>
      <c r="M16" s="56">
        <v>0</v>
      </c>
      <c r="N16" s="193">
        <f t="shared" si="4"/>
        <v>0</v>
      </c>
      <c r="O16" s="56">
        <v>0</v>
      </c>
      <c r="P16" s="56">
        <v>0</v>
      </c>
      <c r="Q16" s="56">
        <v>0</v>
      </c>
      <c r="R16" s="193">
        <f t="shared" si="1"/>
        <v>0</v>
      </c>
      <c r="S16" s="193">
        <f t="shared" si="3"/>
        <v>0</v>
      </c>
      <c r="T16"/>
    </row>
    <row r="17" spans="1:27" x14ac:dyDescent="0.35">
      <c r="A17" s="94"/>
      <c r="B17" s="179" t="s">
        <v>476</v>
      </c>
      <c r="C17" s="56">
        <v>0</v>
      </c>
      <c r="D17" s="56">
        <v>0</v>
      </c>
      <c r="E17" s="56">
        <v>0</v>
      </c>
      <c r="F17" s="56">
        <v>0</v>
      </c>
      <c r="G17" s="193">
        <f t="shared" si="2"/>
        <v>0</v>
      </c>
      <c r="H17" s="56">
        <v>0</v>
      </c>
      <c r="I17" s="56">
        <v>0</v>
      </c>
      <c r="J17" s="56">
        <v>0</v>
      </c>
      <c r="K17" s="56">
        <v>0</v>
      </c>
      <c r="L17" s="56">
        <v>0</v>
      </c>
      <c r="M17" s="56">
        <v>0</v>
      </c>
      <c r="N17" s="193">
        <f t="shared" si="4"/>
        <v>0</v>
      </c>
      <c r="O17" s="56">
        <v>0</v>
      </c>
      <c r="P17" s="56">
        <v>0</v>
      </c>
      <c r="Q17" s="56">
        <v>0</v>
      </c>
      <c r="R17" s="193">
        <f t="shared" si="1"/>
        <v>0</v>
      </c>
      <c r="S17" s="193">
        <f t="shared" si="3"/>
        <v>0</v>
      </c>
      <c r="T17"/>
    </row>
    <row r="18" spans="1:27" x14ac:dyDescent="0.35">
      <c r="A18" s="94"/>
      <c r="B18" s="179" t="s">
        <v>477</v>
      </c>
      <c r="C18" s="56">
        <v>0</v>
      </c>
      <c r="D18" s="56">
        <v>0</v>
      </c>
      <c r="E18" s="56">
        <v>0</v>
      </c>
      <c r="F18" s="56">
        <v>0</v>
      </c>
      <c r="G18" s="193">
        <f t="shared" si="2"/>
        <v>0</v>
      </c>
      <c r="H18" s="56">
        <v>0</v>
      </c>
      <c r="I18" s="56">
        <v>0</v>
      </c>
      <c r="J18" s="56">
        <v>0</v>
      </c>
      <c r="K18" s="56">
        <v>0</v>
      </c>
      <c r="L18" s="56">
        <v>0</v>
      </c>
      <c r="M18" s="56">
        <v>0</v>
      </c>
      <c r="N18" s="193">
        <f t="shared" si="4"/>
        <v>0</v>
      </c>
      <c r="O18" s="56">
        <v>0</v>
      </c>
      <c r="P18" s="56">
        <v>0</v>
      </c>
      <c r="Q18" s="56">
        <v>0</v>
      </c>
      <c r="R18" s="193">
        <f t="shared" si="1"/>
        <v>0</v>
      </c>
      <c r="S18" s="193">
        <f t="shared" si="3"/>
        <v>0</v>
      </c>
      <c r="T18"/>
    </row>
    <row r="19" spans="1:27" customFormat="1" ht="16" thickBot="1" x14ac:dyDescent="0.4">
      <c r="A19" s="92" t="s">
        <v>750</v>
      </c>
      <c r="B19" s="184" t="s">
        <v>594</v>
      </c>
      <c r="C19" s="185">
        <f t="shared" ref="C19:S19" si="5">SUM(C11:C18)</f>
        <v>0</v>
      </c>
      <c r="D19" s="185">
        <f t="shared" si="5"/>
        <v>0</v>
      </c>
      <c r="E19" s="185">
        <f t="shared" si="5"/>
        <v>0</v>
      </c>
      <c r="F19" s="185">
        <f t="shared" si="5"/>
        <v>0</v>
      </c>
      <c r="G19" s="185">
        <f t="shared" si="5"/>
        <v>0</v>
      </c>
      <c r="H19" s="185">
        <f t="shared" si="5"/>
        <v>0</v>
      </c>
      <c r="I19" s="185">
        <f t="shared" si="5"/>
        <v>0</v>
      </c>
      <c r="J19" s="185">
        <f t="shared" si="5"/>
        <v>0</v>
      </c>
      <c r="K19" s="185">
        <f t="shared" si="5"/>
        <v>0</v>
      </c>
      <c r="L19" s="185">
        <f t="shared" si="5"/>
        <v>0</v>
      </c>
      <c r="M19" s="185">
        <f t="shared" si="5"/>
        <v>0</v>
      </c>
      <c r="N19" s="185">
        <f t="shared" si="5"/>
        <v>0</v>
      </c>
      <c r="O19" s="185">
        <f t="shared" si="5"/>
        <v>0</v>
      </c>
      <c r="P19" s="185">
        <f t="shared" si="5"/>
        <v>0</v>
      </c>
      <c r="Q19" s="185">
        <f t="shared" si="5"/>
        <v>0</v>
      </c>
      <c r="R19" s="185">
        <f t="shared" si="5"/>
        <v>0</v>
      </c>
      <c r="S19" s="185">
        <f t="shared" si="5"/>
        <v>0</v>
      </c>
      <c r="X19" s="1"/>
      <c r="Y19" s="1"/>
      <c r="Z19" s="1"/>
      <c r="AA19" s="1"/>
    </row>
    <row r="23" spans="1:27" ht="16" thickBot="1" x14ac:dyDescent="0.4">
      <c r="B23" s="3" t="s">
        <v>693</v>
      </c>
    </row>
    <row r="24" spans="1:27" ht="32.15" customHeight="1" thickBot="1" x14ac:dyDescent="0.4">
      <c r="A24" s="2" t="s">
        <v>33</v>
      </c>
      <c r="C24" s="421" t="s">
        <v>270</v>
      </c>
      <c r="D24" s="421" t="s">
        <v>271</v>
      </c>
      <c r="E24" s="422" t="s">
        <v>272</v>
      </c>
      <c r="F24" s="422"/>
      <c r="G24" s="422"/>
      <c r="H24" s="420" t="s">
        <v>273</v>
      </c>
      <c r="I24" s="420"/>
      <c r="J24" s="420"/>
      <c r="K24" s="420"/>
      <c r="L24" s="420"/>
      <c r="M24" s="420"/>
      <c r="N24" s="420"/>
      <c r="O24" s="418" t="s">
        <v>274</v>
      </c>
      <c r="P24" s="418"/>
      <c r="Q24" s="418"/>
      <c r="R24" s="418"/>
      <c r="S24" s="418" t="s">
        <v>275</v>
      </c>
      <c r="T24"/>
      <c r="X24"/>
    </row>
    <row r="25" spans="1:27" ht="72.650000000000006" customHeight="1" thickBot="1" x14ac:dyDescent="0.4">
      <c r="A25" s="2" t="s">
        <v>34</v>
      </c>
      <c r="B25" s="309" t="s">
        <v>593</v>
      </c>
      <c r="C25" s="421"/>
      <c r="D25" s="421"/>
      <c r="E25" s="208" t="s">
        <v>276</v>
      </c>
      <c r="F25" s="208" t="s">
        <v>277</v>
      </c>
      <c r="G25" s="208" t="s">
        <v>15</v>
      </c>
      <c r="H25" s="208" t="s">
        <v>278</v>
      </c>
      <c r="I25" s="208" t="s">
        <v>279</v>
      </c>
      <c r="J25" s="208" t="s">
        <v>280</v>
      </c>
      <c r="K25" s="208" t="s">
        <v>281</v>
      </c>
      <c r="L25" s="208" t="s">
        <v>282</v>
      </c>
      <c r="M25" s="208" t="s">
        <v>283</v>
      </c>
      <c r="N25" s="208" t="s">
        <v>15</v>
      </c>
      <c r="O25" s="208" t="s">
        <v>284</v>
      </c>
      <c r="P25" s="208" t="s">
        <v>285</v>
      </c>
      <c r="Q25" s="208" t="s">
        <v>227</v>
      </c>
      <c r="R25" s="208" t="s">
        <v>15</v>
      </c>
      <c r="S25" s="419"/>
      <c r="T25"/>
    </row>
    <row r="26" spans="1:27" x14ac:dyDescent="0.35">
      <c r="A26" s="94"/>
      <c r="B26" s="308" t="s">
        <v>595</v>
      </c>
      <c r="C26" s="56">
        <v>0</v>
      </c>
      <c r="D26" s="56">
        <v>0</v>
      </c>
      <c r="E26" s="56">
        <v>0</v>
      </c>
      <c r="F26" s="56">
        <v>0</v>
      </c>
      <c r="G26" s="117">
        <f>SUM(E26:F26)</f>
        <v>0</v>
      </c>
      <c r="H26" s="209">
        <v>0</v>
      </c>
      <c r="I26" s="209">
        <v>0</v>
      </c>
      <c r="J26" s="209">
        <v>0</v>
      </c>
      <c r="K26" s="209">
        <v>0</v>
      </c>
      <c r="L26" s="209">
        <v>0</v>
      </c>
      <c r="M26" s="209">
        <v>0</v>
      </c>
      <c r="N26" s="117">
        <f t="shared" ref="N26:N27" si="6">SUM(H26:M26)</f>
        <v>0</v>
      </c>
      <c r="O26" s="209">
        <v>0</v>
      </c>
      <c r="P26" s="209">
        <v>0</v>
      </c>
      <c r="Q26" s="209">
        <v>0</v>
      </c>
      <c r="R26" s="117">
        <f t="shared" ref="R26:R33" si="7">SUM(O26:Q26)</f>
        <v>0</v>
      </c>
      <c r="S26" s="117">
        <f>G26-N26-R26</f>
        <v>0</v>
      </c>
      <c r="T26"/>
    </row>
    <row r="27" spans="1:27" x14ac:dyDescent="0.35">
      <c r="A27" s="94"/>
      <c r="B27" s="179" t="s">
        <v>596</v>
      </c>
      <c r="C27" s="56">
        <v>0</v>
      </c>
      <c r="D27" s="56">
        <v>0</v>
      </c>
      <c r="E27" s="56">
        <v>0</v>
      </c>
      <c r="F27" s="56">
        <v>0</v>
      </c>
      <c r="G27" s="193">
        <f t="shared" ref="G27:G33" si="8">SUM(E27:F27)</f>
        <v>0</v>
      </c>
      <c r="H27" s="56">
        <v>0</v>
      </c>
      <c r="I27" s="56">
        <v>0</v>
      </c>
      <c r="J27" s="56">
        <v>0</v>
      </c>
      <c r="K27" s="56">
        <v>0</v>
      </c>
      <c r="L27" s="56">
        <v>0</v>
      </c>
      <c r="M27" s="56">
        <v>0</v>
      </c>
      <c r="N27" s="193">
        <f t="shared" si="6"/>
        <v>0</v>
      </c>
      <c r="O27" s="56">
        <v>0</v>
      </c>
      <c r="P27" s="56">
        <v>0</v>
      </c>
      <c r="Q27" s="56">
        <v>0</v>
      </c>
      <c r="R27" s="193">
        <f t="shared" si="7"/>
        <v>0</v>
      </c>
      <c r="S27" s="193">
        <f t="shared" ref="S27:S33" si="9">G27-N27-R27</f>
        <v>0</v>
      </c>
      <c r="T27"/>
    </row>
    <row r="28" spans="1:27" s="10" customFormat="1" x14ac:dyDescent="0.35">
      <c r="A28" s="94"/>
      <c r="B28" s="179" t="s">
        <v>597</v>
      </c>
      <c r="C28" s="56">
        <v>0</v>
      </c>
      <c r="D28" s="56">
        <v>0</v>
      </c>
      <c r="E28" s="56">
        <v>0</v>
      </c>
      <c r="F28" s="56">
        <v>0</v>
      </c>
      <c r="G28" s="193">
        <f t="shared" si="8"/>
        <v>0</v>
      </c>
      <c r="H28" s="56">
        <v>0</v>
      </c>
      <c r="I28" s="56">
        <v>0</v>
      </c>
      <c r="J28" s="56">
        <v>0</v>
      </c>
      <c r="K28" s="56">
        <v>0</v>
      </c>
      <c r="L28" s="56">
        <v>0</v>
      </c>
      <c r="M28" s="56">
        <v>0</v>
      </c>
      <c r="N28" s="193">
        <f>SUM(H28:M28)</f>
        <v>0</v>
      </c>
      <c r="O28" s="56">
        <v>0</v>
      </c>
      <c r="P28" s="56">
        <v>0</v>
      </c>
      <c r="Q28" s="56">
        <v>0</v>
      </c>
      <c r="R28" s="193">
        <f t="shared" si="7"/>
        <v>0</v>
      </c>
      <c r="S28" s="193">
        <f t="shared" si="9"/>
        <v>0</v>
      </c>
      <c r="T28"/>
      <c r="U28"/>
      <c r="V28"/>
      <c r="W28"/>
      <c r="AA28" s="1"/>
    </row>
    <row r="29" spans="1:27" s="10" customFormat="1" x14ac:dyDescent="0.35">
      <c r="A29" s="94"/>
      <c r="B29" s="179" t="s">
        <v>598</v>
      </c>
      <c r="C29" s="56">
        <v>0</v>
      </c>
      <c r="D29" s="56">
        <v>0</v>
      </c>
      <c r="E29" s="56">
        <v>0</v>
      </c>
      <c r="F29" s="56">
        <v>0</v>
      </c>
      <c r="G29" s="193">
        <f t="shared" si="8"/>
        <v>0</v>
      </c>
      <c r="H29" s="56">
        <v>0</v>
      </c>
      <c r="I29" s="56">
        <v>0</v>
      </c>
      <c r="J29" s="56">
        <v>0</v>
      </c>
      <c r="K29" s="56">
        <v>0</v>
      </c>
      <c r="L29" s="56">
        <v>0</v>
      </c>
      <c r="M29" s="56">
        <v>0</v>
      </c>
      <c r="N29" s="193">
        <f t="shared" ref="N29:N33" si="10">SUM(H29:M29)</f>
        <v>0</v>
      </c>
      <c r="O29" s="56">
        <v>0</v>
      </c>
      <c r="P29" s="56">
        <v>0</v>
      </c>
      <c r="Q29" s="56">
        <v>0</v>
      </c>
      <c r="R29" s="193">
        <f t="shared" si="7"/>
        <v>0</v>
      </c>
      <c r="S29" s="193">
        <f t="shared" si="9"/>
        <v>0</v>
      </c>
      <c r="T29"/>
      <c r="U29"/>
      <c r="V29"/>
      <c r="W29"/>
      <c r="AA29" s="1"/>
    </row>
    <row r="30" spans="1:27" x14ac:dyDescent="0.35">
      <c r="A30" s="94"/>
      <c r="B30" s="179" t="s">
        <v>599</v>
      </c>
      <c r="C30" s="56">
        <v>0</v>
      </c>
      <c r="D30" s="56">
        <v>0</v>
      </c>
      <c r="E30" s="56">
        <v>0</v>
      </c>
      <c r="F30" s="56">
        <v>0</v>
      </c>
      <c r="G30" s="193">
        <f t="shared" si="8"/>
        <v>0</v>
      </c>
      <c r="H30" s="56">
        <v>0</v>
      </c>
      <c r="I30" s="56">
        <v>0</v>
      </c>
      <c r="J30" s="56">
        <v>0</v>
      </c>
      <c r="K30" s="56">
        <v>0</v>
      </c>
      <c r="L30" s="56">
        <v>0</v>
      </c>
      <c r="M30" s="56">
        <v>0</v>
      </c>
      <c r="N30" s="193">
        <f t="shared" si="10"/>
        <v>0</v>
      </c>
      <c r="O30" s="56">
        <v>0</v>
      </c>
      <c r="P30" s="56">
        <v>0</v>
      </c>
      <c r="Q30" s="56">
        <v>0</v>
      </c>
      <c r="R30" s="193">
        <f t="shared" si="7"/>
        <v>0</v>
      </c>
      <c r="S30" s="193">
        <f t="shared" si="9"/>
        <v>0</v>
      </c>
      <c r="T30"/>
    </row>
    <row r="31" spans="1:27" x14ac:dyDescent="0.35">
      <c r="A31" s="94"/>
      <c r="B31" s="179" t="s">
        <v>600</v>
      </c>
      <c r="C31" s="56">
        <v>0</v>
      </c>
      <c r="D31" s="56">
        <v>0</v>
      </c>
      <c r="E31" s="56">
        <v>0</v>
      </c>
      <c r="F31" s="56">
        <v>0</v>
      </c>
      <c r="G31" s="193">
        <f t="shared" si="8"/>
        <v>0</v>
      </c>
      <c r="H31" s="56">
        <v>0</v>
      </c>
      <c r="I31" s="56">
        <v>0</v>
      </c>
      <c r="J31" s="56">
        <v>0</v>
      </c>
      <c r="K31" s="56">
        <v>0</v>
      </c>
      <c r="L31" s="56">
        <v>0</v>
      </c>
      <c r="M31" s="56">
        <v>0</v>
      </c>
      <c r="N31" s="193">
        <f t="shared" si="10"/>
        <v>0</v>
      </c>
      <c r="O31" s="56">
        <v>0</v>
      </c>
      <c r="P31" s="56">
        <v>0</v>
      </c>
      <c r="Q31" s="56">
        <v>0</v>
      </c>
      <c r="R31" s="193">
        <f t="shared" si="7"/>
        <v>0</v>
      </c>
      <c r="S31" s="193">
        <f t="shared" si="9"/>
        <v>0</v>
      </c>
      <c r="T31"/>
    </row>
    <row r="32" spans="1:27" x14ac:dyDescent="0.35">
      <c r="A32" s="94"/>
      <c r="B32" s="179" t="s">
        <v>601</v>
      </c>
      <c r="C32" s="56">
        <v>0</v>
      </c>
      <c r="D32" s="56">
        <v>0</v>
      </c>
      <c r="E32" s="56">
        <v>0</v>
      </c>
      <c r="F32" s="56">
        <v>0</v>
      </c>
      <c r="G32" s="193">
        <f t="shared" si="8"/>
        <v>0</v>
      </c>
      <c r="H32" s="56">
        <v>0</v>
      </c>
      <c r="I32" s="56">
        <v>0</v>
      </c>
      <c r="J32" s="56">
        <v>0</v>
      </c>
      <c r="K32" s="56">
        <v>0</v>
      </c>
      <c r="L32" s="56">
        <v>0</v>
      </c>
      <c r="M32" s="56">
        <v>0</v>
      </c>
      <c r="N32" s="193">
        <f t="shared" si="10"/>
        <v>0</v>
      </c>
      <c r="O32" s="56">
        <v>0</v>
      </c>
      <c r="P32" s="56">
        <v>0</v>
      </c>
      <c r="Q32" s="56">
        <v>0</v>
      </c>
      <c r="R32" s="193">
        <f t="shared" si="7"/>
        <v>0</v>
      </c>
      <c r="S32" s="193">
        <f t="shared" si="9"/>
        <v>0</v>
      </c>
      <c r="T32"/>
    </row>
    <row r="33" spans="1:27" x14ac:dyDescent="0.35">
      <c r="A33" s="94"/>
      <c r="B33" s="179" t="s">
        <v>602</v>
      </c>
      <c r="C33" s="56">
        <v>0</v>
      </c>
      <c r="D33" s="56">
        <v>0</v>
      </c>
      <c r="E33" s="56">
        <v>0</v>
      </c>
      <c r="F33" s="56">
        <v>0</v>
      </c>
      <c r="G33" s="193">
        <f t="shared" si="8"/>
        <v>0</v>
      </c>
      <c r="H33" s="56">
        <v>0</v>
      </c>
      <c r="I33" s="56">
        <v>0</v>
      </c>
      <c r="J33" s="56">
        <v>0</v>
      </c>
      <c r="K33" s="56">
        <v>0</v>
      </c>
      <c r="L33" s="56">
        <v>0</v>
      </c>
      <c r="M33" s="56">
        <v>0</v>
      </c>
      <c r="N33" s="193">
        <f t="shared" si="10"/>
        <v>0</v>
      </c>
      <c r="O33" s="56">
        <v>0</v>
      </c>
      <c r="P33" s="56">
        <v>0</v>
      </c>
      <c r="Q33" s="56">
        <v>0</v>
      </c>
      <c r="R33" s="193">
        <f t="shared" si="7"/>
        <v>0</v>
      </c>
      <c r="S33" s="193">
        <f t="shared" si="9"/>
        <v>0</v>
      </c>
      <c r="T33"/>
    </row>
    <row r="34" spans="1:27" customFormat="1" ht="16" thickBot="1" x14ac:dyDescent="0.4">
      <c r="A34" s="92" t="s">
        <v>750</v>
      </c>
      <c r="B34" s="184" t="s">
        <v>603</v>
      </c>
      <c r="C34" s="185">
        <f t="shared" ref="C34:S34" si="11">SUM(C26:C33)</f>
        <v>0</v>
      </c>
      <c r="D34" s="185">
        <f t="shared" si="11"/>
        <v>0</v>
      </c>
      <c r="E34" s="185">
        <f t="shared" si="11"/>
        <v>0</v>
      </c>
      <c r="F34" s="185">
        <f t="shared" si="11"/>
        <v>0</v>
      </c>
      <c r="G34" s="185">
        <f t="shared" si="11"/>
        <v>0</v>
      </c>
      <c r="H34" s="185">
        <f t="shared" si="11"/>
        <v>0</v>
      </c>
      <c r="I34" s="185">
        <f t="shared" si="11"/>
        <v>0</v>
      </c>
      <c r="J34" s="185">
        <f t="shared" si="11"/>
        <v>0</v>
      </c>
      <c r="K34" s="185">
        <f t="shared" si="11"/>
        <v>0</v>
      </c>
      <c r="L34" s="185">
        <f t="shared" si="11"/>
        <v>0</v>
      </c>
      <c r="M34" s="185">
        <f t="shared" si="11"/>
        <v>0</v>
      </c>
      <c r="N34" s="185">
        <f t="shared" si="11"/>
        <v>0</v>
      </c>
      <c r="O34" s="185">
        <f t="shared" si="11"/>
        <v>0</v>
      </c>
      <c r="P34" s="185">
        <f t="shared" si="11"/>
        <v>0</v>
      </c>
      <c r="Q34" s="185">
        <f t="shared" si="11"/>
        <v>0</v>
      </c>
      <c r="R34" s="185">
        <f t="shared" si="11"/>
        <v>0</v>
      </c>
      <c r="S34" s="185">
        <f t="shared" si="11"/>
        <v>0</v>
      </c>
      <c r="X34" s="1"/>
      <c r="Y34" s="1"/>
      <c r="Z34" s="1"/>
      <c r="AA34" s="1"/>
    </row>
  </sheetData>
  <sheetProtection algorithmName="SHA-512" hashValue="+r/MmLfp3NStQGCB+zytreHBFV/RxtF91VwGN7b609MI8J/zkAoYjTXhGogQPnRk/vAqFbxQfRAJ1vk5KiY7aw==" saltValue="qjN+ugdRRcGMqO4fFlW8GQ==" spinCount="100000" sheet="1" formatCells="0" formatColumns="0" formatRows="0" selectLockedCells="1"/>
  <mergeCells count="13">
    <mergeCell ref="C1:D1"/>
    <mergeCell ref="C9:C10"/>
    <mergeCell ref="D9:D10"/>
    <mergeCell ref="E9:G9"/>
    <mergeCell ref="S9:S10"/>
    <mergeCell ref="S24:S25"/>
    <mergeCell ref="H9:N9"/>
    <mergeCell ref="O9:R9"/>
    <mergeCell ref="C24:C25"/>
    <mergeCell ref="D24:D25"/>
    <mergeCell ref="E24:G24"/>
    <mergeCell ref="H24:N24"/>
    <mergeCell ref="O24:R24"/>
  </mergeCells>
  <hyperlinks>
    <hyperlink ref="A19" location="'General - Profit or Loss'!A1" display="General - Profit or Loss'!" xr:uid="{C15E9371-45E9-4E4C-88C4-46E38748BCA1}"/>
    <hyperlink ref="A34" location="'General - Profit or Loss'!A1" display="General - Profit or Loss'!" xr:uid="{59D098E2-FD2B-4165-AB1D-70041CB76770}"/>
  </hyperlinks>
  <pageMargins left="0.7" right="0.7" top="0.75" bottom="0.75" header="0.3" footer="0.3"/>
  <pageSetup scale="66" fitToHeight="0" orientation="portrait" r:id="rId1"/>
  <headerFooter>
    <oddFooter>&amp;L&amp;F&amp;C&amp;A&amp;RPage 5</oddFooter>
  </headerFooter>
  <customProperties>
    <customPr name="SheetId" r:id="rId2"/>
  </customProperties>
  <ignoredErrors>
    <ignoredError sqref="G11:G18 G26:G33"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D6003-C703-4568-802D-12121B9A8FC4}">
  <sheetPr>
    <pageSetUpPr fitToPage="1"/>
  </sheetPr>
  <dimension ref="A1:O96"/>
  <sheetViews>
    <sheetView workbookViewId="0">
      <selection activeCell="A10" sqref="A10"/>
    </sheetView>
  </sheetViews>
  <sheetFormatPr defaultColWidth="9.1796875" defaultRowHeight="15.5" x14ac:dyDescent="0.35"/>
  <cols>
    <col min="1" max="1" width="21.54296875" style="2" bestFit="1" customWidth="1"/>
    <col min="2" max="2" width="63.7265625" style="1" customWidth="1"/>
    <col min="3" max="4" width="15.1796875" style="1" customWidth="1"/>
    <col min="5" max="5" width="14.453125" style="1" customWidth="1"/>
    <col min="6" max="6" width="18.54296875" style="1" customWidth="1"/>
    <col min="7" max="7" width="15.7265625" style="1" customWidth="1"/>
    <col min="8" max="8" width="16.54296875" style="1" customWidth="1"/>
    <col min="9" max="9" width="16.26953125" style="1" customWidth="1"/>
    <col min="10" max="10" width="14.453125" style="1" customWidth="1"/>
    <col min="11" max="11" width="15.81640625" style="10" customWidth="1"/>
    <col min="12" max="16384" width="9.1796875" style="1"/>
  </cols>
  <sheetData>
    <row r="1" spans="1:11" x14ac:dyDescent="0.35">
      <c r="B1" s="1" t="s">
        <v>23</v>
      </c>
      <c r="C1" s="386">
        <f>'Cover Page '!$C$21</f>
        <v>0</v>
      </c>
      <c r="D1" s="387"/>
    </row>
    <row r="2" spans="1:11" x14ac:dyDescent="0.35">
      <c r="B2" s="1" t="s">
        <v>24</v>
      </c>
      <c r="C2" s="140" t="str">
        <f>'Cover Page '!$C$24</f>
        <v>March</v>
      </c>
      <c r="D2" s="141">
        <f>'Cover Page '!$D$24</f>
        <v>2025</v>
      </c>
    </row>
    <row r="3" spans="1:11" x14ac:dyDescent="0.35">
      <c r="C3" s="174"/>
      <c r="D3"/>
    </row>
    <row r="4" spans="1:11" x14ac:dyDescent="0.35">
      <c r="D4" s="3" t="s">
        <v>5</v>
      </c>
      <c r="E4" s="3"/>
    </row>
    <row r="5" spans="1:11" x14ac:dyDescent="0.35">
      <c r="C5" s="3"/>
      <c r="D5" s="3"/>
      <c r="E5" s="3"/>
    </row>
    <row r="6" spans="1:11" x14ac:dyDescent="0.35">
      <c r="B6" s="102" t="s">
        <v>287</v>
      </c>
      <c r="C6" s="3"/>
    </row>
    <row r="8" spans="1:11" ht="16" thickBot="1" x14ac:dyDescent="0.4">
      <c r="A8" s="2" t="s">
        <v>33</v>
      </c>
      <c r="B8" s="3" t="s">
        <v>286</v>
      </c>
      <c r="C8"/>
      <c r="D8"/>
      <c r="E8"/>
      <c r="F8"/>
    </row>
    <row r="9" spans="1:11" ht="39.65" customHeight="1" thickBot="1" x14ac:dyDescent="0.4">
      <c r="A9" s="2" t="s">
        <v>34</v>
      </c>
      <c r="C9" s="353" t="s">
        <v>12</v>
      </c>
      <c r="D9" s="354" t="s">
        <v>57</v>
      </c>
      <c r="E9" s="353" t="s">
        <v>13</v>
      </c>
      <c r="F9" s="354" t="s">
        <v>16</v>
      </c>
      <c r="G9" s="353" t="s">
        <v>50</v>
      </c>
      <c r="H9" s="353" t="s">
        <v>54</v>
      </c>
      <c r="I9" s="353" t="s">
        <v>14</v>
      </c>
      <c r="J9" s="353" t="s">
        <v>14</v>
      </c>
      <c r="K9" s="355" t="s">
        <v>15</v>
      </c>
    </row>
    <row r="10" spans="1:11" x14ac:dyDescent="0.35">
      <c r="A10" s="94"/>
      <c r="B10" s="178" t="s">
        <v>138</v>
      </c>
      <c r="C10" s="57">
        <v>0</v>
      </c>
      <c r="D10" s="58">
        <v>0</v>
      </c>
      <c r="E10" s="57">
        <v>0</v>
      </c>
      <c r="F10" s="58">
        <v>0</v>
      </c>
      <c r="G10" s="57">
        <v>0</v>
      </c>
      <c r="H10" s="57">
        <v>0</v>
      </c>
      <c r="I10" s="57">
        <v>0</v>
      </c>
      <c r="J10" s="57">
        <v>0</v>
      </c>
      <c r="K10" s="213">
        <f>SUM(C10:J10)</f>
        <v>0</v>
      </c>
    </row>
    <row r="11" spans="1:11" x14ac:dyDescent="0.35">
      <c r="A11" s="94"/>
      <c r="B11" s="179" t="s">
        <v>139</v>
      </c>
      <c r="C11" s="54">
        <v>0</v>
      </c>
      <c r="D11" s="54">
        <v>0</v>
      </c>
      <c r="E11" s="54">
        <v>0</v>
      </c>
      <c r="F11" s="54">
        <v>0</v>
      </c>
      <c r="G11" s="54">
        <v>0</v>
      </c>
      <c r="H11" s="54">
        <v>0</v>
      </c>
      <c r="I11" s="54">
        <v>0</v>
      </c>
      <c r="J11" s="54">
        <v>0</v>
      </c>
      <c r="K11" s="214">
        <f>SUM(C11:J11)</f>
        <v>0</v>
      </c>
    </row>
    <row r="12" spans="1:11" s="10" customFormat="1" x14ac:dyDescent="0.35">
      <c r="A12" s="94"/>
      <c r="B12" s="179" t="s">
        <v>140</v>
      </c>
      <c r="C12" s="54">
        <v>0</v>
      </c>
      <c r="D12" s="54">
        <v>0</v>
      </c>
      <c r="E12" s="54">
        <v>0</v>
      </c>
      <c r="F12" s="54">
        <v>0</v>
      </c>
      <c r="G12" s="54">
        <v>0</v>
      </c>
      <c r="H12" s="54">
        <v>0</v>
      </c>
      <c r="I12" s="54">
        <v>0</v>
      </c>
      <c r="J12" s="54">
        <v>0</v>
      </c>
      <c r="K12" s="214">
        <f>SUM(C12:J12)</f>
        <v>0</v>
      </c>
    </row>
    <row r="13" spans="1:11" x14ac:dyDescent="0.35">
      <c r="A13" s="94" t="s">
        <v>755</v>
      </c>
      <c r="B13" s="180" t="s">
        <v>526</v>
      </c>
      <c r="C13" s="55">
        <f>SUM(C10:C12)</f>
        <v>0</v>
      </c>
      <c r="D13" s="55">
        <f t="shared" ref="D13:J13" si="0">SUM(D10:D12)</f>
        <v>0</v>
      </c>
      <c r="E13" s="55">
        <f t="shared" si="0"/>
        <v>0</v>
      </c>
      <c r="F13" s="55">
        <f t="shared" si="0"/>
        <v>0</v>
      </c>
      <c r="G13" s="55">
        <f t="shared" si="0"/>
        <v>0</v>
      </c>
      <c r="H13" s="55">
        <f t="shared" si="0"/>
        <v>0</v>
      </c>
      <c r="I13" s="55">
        <f t="shared" si="0"/>
        <v>0</v>
      </c>
      <c r="J13" s="55">
        <f t="shared" si="0"/>
        <v>0</v>
      </c>
      <c r="K13" s="55">
        <f>SUM(K10:K12)</f>
        <v>0</v>
      </c>
    </row>
    <row r="14" spans="1:11" x14ac:dyDescent="0.35">
      <c r="A14" s="94" t="s">
        <v>999</v>
      </c>
      <c r="B14" s="181" t="s">
        <v>141</v>
      </c>
      <c r="C14" s="56">
        <v>0</v>
      </c>
      <c r="D14" s="56">
        <v>0</v>
      </c>
      <c r="E14" s="56">
        <v>0</v>
      </c>
      <c r="F14" s="56">
        <v>0</v>
      </c>
      <c r="G14" s="56">
        <v>0</v>
      </c>
      <c r="H14" s="56">
        <v>0</v>
      </c>
      <c r="I14" s="56">
        <v>0</v>
      </c>
      <c r="J14" s="56">
        <v>0</v>
      </c>
      <c r="K14" s="214">
        <f>SUM(C14:J14)</f>
        <v>0</v>
      </c>
    </row>
    <row r="15" spans="1:11" x14ac:dyDescent="0.35">
      <c r="A15" s="94" t="s">
        <v>1000</v>
      </c>
      <c r="B15" s="181" t="s">
        <v>142</v>
      </c>
      <c r="C15" s="56">
        <v>0</v>
      </c>
      <c r="D15" s="56">
        <v>0</v>
      </c>
      <c r="E15" s="56">
        <v>0</v>
      </c>
      <c r="F15" s="56">
        <v>0</v>
      </c>
      <c r="G15" s="56">
        <v>0</v>
      </c>
      <c r="H15" s="56">
        <v>0</v>
      </c>
      <c r="I15" s="56">
        <v>0</v>
      </c>
      <c r="J15" s="56">
        <v>0</v>
      </c>
      <c r="K15" s="214">
        <f>SUM(C15:J15)</f>
        <v>0</v>
      </c>
    </row>
    <row r="16" spans="1:11" x14ac:dyDescent="0.35">
      <c r="A16" s="94" t="s">
        <v>756</v>
      </c>
      <c r="B16" s="180" t="s">
        <v>604</v>
      </c>
      <c r="C16" s="55">
        <f>C13-C14-C15</f>
        <v>0</v>
      </c>
      <c r="D16" s="55">
        <f t="shared" ref="D16:K16" si="1">D13-D14-D15</f>
        <v>0</v>
      </c>
      <c r="E16" s="55">
        <f t="shared" si="1"/>
        <v>0</v>
      </c>
      <c r="F16" s="55">
        <f t="shared" si="1"/>
        <v>0</v>
      </c>
      <c r="G16" s="55">
        <f t="shared" si="1"/>
        <v>0</v>
      </c>
      <c r="H16" s="55">
        <f t="shared" si="1"/>
        <v>0</v>
      </c>
      <c r="I16" s="55">
        <f t="shared" si="1"/>
        <v>0</v>
      </c>
      <c r="J16" s="55">
        <f t="shared" si="1"/>
        <v>0</v>
      </c>
      <c r="K16" s="55">
        <f t="shared" si="1"/>
        <v>0</v>
      </c>
    </row>
    <row r="17" spans="1:11" x14ac:dyDescent="0.35">
      <c r="A17" s="94"/>
      <c r="B17" s="179" t="s">
        <v>143</v>
      </c>
      <c r="C17" s="54">
        <v>0</v>
      </c>
      <c r="D17" s="54">
        <v>0</v>
      </c>
      <c r="E17" s="54">
        <v>0</v>
      </c>
      <c r="F17" s="54">
        <v>0</v>
      </c>
      <c r="G17" s="54">
        <v>0</v>
      </c>
      <c r="H17" s="54">
        <v>0</v>
      </c>
      <c r="I17" s="54">
        <v>0</v>
      </c>
      <c r="J17" s="54">
        <v>0</v>
      </c>
      <c r="K17" s="214">
        <f>SUM(C17:J17)</f>
        <v>0</v>
      </c>
    </row>
    <row r="18" spans="1:11" x14ac:dyDescent="0.35">
      <c r="A18" s="94"/>
      <c r="B18" s="181" t="s">
        <v>144</v>
      </c>
      <c r="C18" s="56">
        <v>0</v>
      </c>
      <c r="D18" s="56">
        <v>0</v>
      </c>
      <c r="E18" s="56">
        <v>0</v>
      </c>
      <c r="F18" s="56">
        <v>0</v>
      </c>
      <c r="G18" s="56">
        <v>0</v>
      </c>
      <c r="H18" s="56">
        <v>0</v>
      </c>
      <c r="I18" s="56">
        <v>0</v>
      </c>
      <c r="J18" s="56">
        <v>0</v>
      </c>
      <c r="K18" s="214">
        <f>SUM(C18:J18)</f>
        <v>0</v>
      </c>
    </row>
    <row r="19" spans="1:11" x14ac:dyDescent="0.35">
      <c r="A19" s="94"/>
      <c r="B19" s="181" t="s">
        <v>145</v>
      </c>
      <c r="C19" s="56">
        <v>0</v>
      </c>
      <c r="D19" s="56">
        <v>0</v>
      </c>
      <c r="E19" s="56">
        <v>0</v>
      </c>
      <c r="F19" s="56">
        <v>0</v>
      </c>
      <c r="G19" s="56">
        <v>0</v>
      </c>
      <c r="H19" s="56">
        <v>0</v>
      </c>
      <c r="I19" s="56">
        <v>0</v>
      </c>
      <c r="J19" s="56">
        <v>0</v>
      </c>
      <c r="K19" s="214">
        <f>SUM(C19:J19)</f>
        <v>0</v>
      </c>
    </row>
    <row r="20" spans="1:11" s="10" customFormat="1" x14ac:dyDescent="0.35">
      <c r="A20" s="94" t="s">
        <v>766</v>
      </c>
      <c r="B20" s="180" t="s">
        <v>527</v>
      </c>
      <c r="C20" s="55">
        <f>SUM(C17:C19)</f>
        <v>0</v>
      </c>
      <c r="D20" s="55">
        <f t="shared" ref="D20:K20" si="2">SUM(D17:D19)</f>
        <v>0</v>
      </c>
      <c r="E20" s="55">
        <f t="shared" si="2"/>
        <v>0</v>
      </c>
      <c r="F20" s="55">
        <f t="shared" si="2"/>
        <v>0</v>
      </c>
      <c r="G20" s="55">
        <f t="shared" si="2"/>
        <v>0</v>
      </c>
      <c r="H20" s="55">
        <f t="shared" si="2"/>
        <v>0</v>
      </c>
      <c r="I20" s="55">
        <f t="shared" si="2"/>
        <v>0</v>
      </c>
      <c r="J20" s="55">
        <f t="shared" si="2"/>
        <v>0</v>
      </c>
      <c r="K20" s="55">
        <f t="shared" si="2"/>
        <v>0</v>
      </c>
    </row>
    <row r="21" spans="1:11" x14ac:dyDescent="0.35">
      <c r="A21" s="94"/>
      <c r="B21" s="181" t="s">
        <v>146</v>
      </c>
      <c r="C21" s="56">
        <v>0</v>
      </c>
      <c r="D21" s="56">
        <v>0</v>
      </c>
      <c r="E21" s="56">
        <v>0</v>
      </c>
      <c r="F21" s="56">
        <v>0</v>
      </c>
      <c r="G21" s="56">
        <v>0</v>
      </c>
      <c r="H21" s="56">
        <v>0</v>
      </c>
      <c r="I21" s="56">
        <v>0</v>
      </c>
      <c r="J21" s="56">
        <v>0</v>
      </c>
      <c r="K21" s="214">
        <f>SUM(C21:J21)</f>
        <v>0</v>
      </c>
    </row>
    <row r="22" spans="1:11" ht="31" x14ac:dyDescent="0.35">
      <c r="A22" s="94"/>
      <c r="B22" s="183" t="s">
        <v>147</v>
      </c>
      <c r="C22" s="56">
        <v>0</v>
      </c>
      <c r="D22" s="56">
        <v>0</v>
      </c>
      <c r="E22" s="56">
        <v>0</v>
      </c>
      <c r="F22" s="56">
        <v>0</v>
      </c>
      <c r="G22" s="56">
        <v>0</v>
      </c>
      <c r="H22" s="56">
        <v>0</v>
      </c>
      <c r="I22" s="56">
        <v>0</v>
      </c>
      <c r="J22" s="56">
        <v>0</v>
      </c>
      <c r="K22" s="214">
        <f>SUM(C22:J22)</f>
        <v>0</v>
      </c>
    </row>
    <row r="23" spans="1:11" x14ac:dyDescent="0.35">
      <c r="A23" s="94"/>
      <c r="B23" s="181" t="s">
        <v>148</v>
      </c>
      <c r="C23" s="56">
        <v>0</v>
      </c>
      <c r="D23" s="56">
        <v>0</v>
      </c>
      <c r="E23" s="56">
        <v>0</v>
      </c>
      <c r="F23" s="56">
        <v>0</v>
      </c>
      <c r="G23" s="56">
        <v>0</v>
      </c>
      <c r="H23" s="56">
        <v>0</v>
      </c>
      <c r="I23" s="56">
        <v>0</v>
      </c>
      <c r="J23" s="56">
        <v>0</v>
      </c>
      <c r="K23" s="214">
        <f>SUM(C23:J23)</f>
        <v>0</v>
      </c>
    </row>
    <row r="24" spans="1:11" s="10" customFormat="1" x14ac:dyDescent="0.35">
      <c r="A24" s="94" t="s">
        <v>767</v>
      </c>
      <c r="B24" s="180" t="s">
        <v>528</v>
      </c>
      <c r="C24" s="55">
        <f>SUM(C20:C23)</f>
        <v>0</v>
      </c>
      <c r="D24" s="55">
        <f t="shared" ref="D24:K24" si="3">SUM(D20:D23)</f>
        <v>0</v>
      </c>
      <c r="E24" s="55">
        <f t="shared" si="3"/>
        <v>0</v>
      </c>
      <c r="F24" s="55">
        <f t="shared" si="3"/>
        <v>0</v>
      </c>
      <c r="G24" s="55">
        <f t="shared" si="3"/>
        <v>0</v>
      </c>
      <c r="H24" s="55">
        <f t="shared" si="3"/>
        <v>0</v>
      </c>
      <c r="I24" s="55">
        <f t="shared" si="3"/>
        <v>0</v>
      </c>
      <c r="J24" s="55">
        <f t="shared" si="3"/>
        <v>0</v>
      </c>
      <c r="K24" s="55">
        <f t="shared" si="3"/>
        <v>0</v>
      </c>
    </row>
    <row r="25" spans="1:11" s="10" customFormat="1" x14ac:dyDescent="0.35">
      <c r="A25" s="94"/>
      <c r="B25" s="181" t="s">
        <v>149</v>
      </c>
      <c r="C25" s="56">
        <v>0</v>
      </c>
      <c r="D25" s="56">
        <v>0</v>
      </c>
      <c r="E25" s="56">
        <v>0</v>
      </c>
      <c r="F25" s="56">
        <v>0</v>
      </c>
      <c r="G25" s="56">
        <v>0</v>
      </c>
      <c r="H25" s="56">
        <v>0</v>
      </c>
      <c r="I25" s="56">
        <v>0</v>
      </c>
      <c r="J25" s="56">
        <v>0</v>
      </c>
      <c r="K25" s="214">
        <f>SUM(C25:J25)</f>
        <v>0</v>
      </c>
    </row>
    <row r="26" spans="1:11" ht="31" x14ac:dyDescent="0.35">
      <c r="A26" s="93"/>
      <c r="B26" s="181" t="s">
        <v>150</v>
      </c>
      <c r="C26" s="56">
        <v>0</v>
      </c>
      <c r="D26" s="56">
        <v>0</v>
      </c>
      <c r="E26" s="56">
        <v>0</v>
      </c>
      <c r="F26" s="56">
        <v>0</v>
      </c>
      <c r="G26" s="56">
        <v>0</v>
      </c>
      <c r="H26" s="56">
        <v>0</v>
      </c>
      <c r="I26" s="56">
        <v>0</v>
      </c>
      <c r="J26" s="56">
        <v>0</v>
      </c>
      <c r="K26" s="214">
        <f>SUM(C26:J26)</f>
        <v>0</v>
      </c>
    </row>
    <row r="27" spans="1:11" x14ac:dyDescent="0.35">
      <c r="A27" s="93"/>
      <c r="B27" s="181" t="s">
        <v>151</v>
      </c>
      <c r="C27" s="56">
        <v>0</v>
      </c>
      <c r="D27" s="56">
        <v>0</v>
      </c>
      <c r="E27" s="56">
        <v>0</v>
      </c>
      <c r="F27" s="56">
        <v>0</v>
      </c>
      <c r="G27" s="56">
        <v>0</v>
      </c>
      <c r="H27" s="56">
        <v>0</v>
      </c>
      <c r="I27" s="56">
        <v>0</v>
      </c>
      <c r="J27" s="56">
        <v>0</v>
      </c>
      <c r="K27" s="214">
        <f>SUM(C27:J27)</f>
        <v>0</v>
      </c>
    </row>
    <row r="28" spans="1:11" ht="29" x14ac:dyDescent="0.35">
      <c r="A28" s="94" t="s">
        <v>768</v>
      </c>
      <c r="B28" s="180" t="s">
        <v>529</v>
      </c>
      <c r="C28" s="55">
        <f>C25+C26-C27</f>
        <v>0</v>
      </c>
      <c r="D28" s="55">
        <f t="shared" ref="D28:K28" si="4">D25+D26-D27</f>
        <v>0</v>
      </c>
      <c r="E28" s="55">
        <f t="shared" si="4"/>
        <v>0</v>
      </c>
      <c r="F28" s="55">
        <f t="shared" si="4"/>
        <v>0</v>
      </c>
      <c r="G28" s="55">
        <f t="shared" si="4"/>
        <v>0</v>
      </c>
      <c r="H28" s="55">
        <f t="shared" si="4"/>
        <v>0</v>
      </c>
      <c r="I28" s="55">
        <f t="shared" si="4"/>
        <v>0</v>
      </c>
      <c r="J28" s="55">
        <f t="shared" si="4"/>
        <v>0</v>
      </c>
      <c r="K28" s="55">
        <f t="shared" si="4"/>
        <v>0</v>
      </c>
    </row>
    <row r="29" spans="1:11" s="10" customFormat="1" x14ac:dyDescent="0.35">
      <c r="A29" s="94" t="s">
        <v>769</v>
      </c>
      <c r="B29" s="180" t="s">
        <v>530</v>
      </c>
      <c r="C29" s="55">
        <f>C16+C24+C28</f>
        <v>0</v>
      </c>
      <c r="D29" s="55">
        <f t="shared" ref="D29:K29" si="5">D16+D24+D28</f>
        <v>0</v>
      </c>
      <c r="E29" s="55">
        <f t="shared" si="5"/>
        <v>0</v>
      </c>
      <c r="F29" s="55">
        <f t="shared" si="5"/>
        <v>0</v>
      </c>
      <c r="G29" s="55">
        <f t="shared" si="5"/>
        <v>0</v>
      </c>
      <c r="H29" s="55">
        <f t="shared" si="5"/>
        <v>0</v>
      </c>
      <c r="I29" s="55">
        <f t="shared" si="5"/>
        <v>0</v>
      </c>
      <c r="J29" s="55">
        <f t="shared" si="5"/>
        <v>0</v>
      </c>
      <c r="K29" s="55">
        <f t="shared" si="5"/>
        <v>0</v>
      </c>
    </row>
    <row r="30" spans="1:11" s="10" customFormat="1" ht="18.75" customHeight="1" x14ac:dyDescent="0.35">
      <c r="A30" s="94"/>
      <c r="B30" s="181" t="s">
        <v>152</v>
      </c>
      <c r="C30" s="56">
        <v>0</v>
      </c>
      <c r="D30" s="56">
        <v>0</v>
      </c>
      <c r="E30" s="56">
        <v>0</v>
      </c>
      <c r="F30" s="56">
        <v>0</v>
      </c>
      <c r="G30" s="56">
        <v>0</v>
      </c>
      <c r="H30" s="56">
        <v>0</v>
      </c>
      <c r="I30" s="56">
        <v>0</v>
      </c>
      <c r="J30" s="56">
        <v>0</v>
      </c>
      <c r="K30" s="214">
        <f>SUM(C30:J30)</f>
        <v>0</v>
      </c>
    </row>
    <row r="31" spans="1:11" s="10" customFormat="1" ht="18.75" customHeight="1" x14ac:dyDescent="0.35">
      <c r="A31" s="94"/>
      <c r="B31" s="181" t="s">
        <v>153</v>
      </c>
      <c r="C31" s="56">
        <v>0</v>
      </c>
      <c r="D31" s="56">
        <v>0</v>
      </c>
      <c r="E31" s="56">
        <v>0</v>
      </c>
      <c r="F31" s="56">
        <v>0</v>
      </c>
      <c r="G31" s="56">
        <v>0</v>
      </c>
      <c r="H31" s="56">
        <v>0</v>
      </c>
      <c r="I31" s="56">
        <v>0</v>
      </c>
      <c r="J31" s="56">
        <v>0</v>
      </c>
      <c r="K31" s="214">
        <f>SUM(C31:J31)</f>
        <v>0</v>
      </c>
    </row>
    <row r="32" spans="1:11" s="10" customFormat="1" ht="18.75" customHeight="1" x14ac:dyDescent="0.35">
      <c r="A32" s="94" t="s">
        <v>770</v>
      </c>
      <c r="B32" s="180" t="s">
        <v>531</v>
      </c>
      <c r="C32" s="55">
        <f>SUM(C30:C31)</f>
        <v>0</v>
      </c>
      <c r="D32" s="55">
        <f t="shared" ref="D32:K32" si="6">SUM(D30:D31)</f>
        <v>0</v>
      </c>
      <c r="E32" s="55">
        <f t="shared" si="6"/>
        <v>0</v>
      </c>
      <c r="F32" s="55">
        <f t="shared" si="6"/>
        <v>0</v>
      </c>
      <c r="G32" s="55">
        <f t="shared" si="6"/>
        <v>0</v>
      </c>
      <c r="H32" s="55">
        <f t="shared" si="6"/>
        <v>0</v>
      </c>
      <c r="I32" s="55">
        <f t="shared" si="6"/>
        <v>0</v>
      </c>
      <c r="J32" s="55">
        <f t="shared" si="6"/>
        <v>0</v>
      </c>
      <c r="K32" s="55">
        <f t="shared" si="6"/>
        <v>0</v>
      </c>
    </row>
    <row r="33" spans="1:11" s="10" customFormat="1" ht="18.75" customHeight="1" x14ac:dyDescent="0.35">
      <c r="A33" s="94" t="s">
        <v>771</v>
      </c>
      <c r="B33" s="180" t="s">
        <v>605</v>
      </c>
      <c r="C33" s="55">
        <f>C29-C32</f>
        <v>0</v>
      </c>
      <c r="D33" s="55">
        <f t="shared" ref="D33:K33" si="7">D29-D32</f>
        <v>0</v>
      </c>
      <c r="E33" s="55">
        <f t="shared" si="7"/>
        <v>0</v>
      </c>
      <c r="F33" s="55">
        <f t="shared" si="7"/>
        <v>0</v>
      </c>
      <c r="G33" s="55">
        <f t="shared" si="7"/>
        <v>0</v>
      </c>
      <c r="H33" s="55">
        <f t="shared" si="7"/>
        <v>0</v>
      </c>
      <c r="I33" s="55">
        <f t="shared" si="7"/>
        <v>0</v>
      </c>
      <c r="J33" s="55">
        <f t="shared" si="7"/>
        <v>0</v>
      </c>
      <c r="K33" s="55">
        <f t="shared" si="7"/>
        <v>0</v>
      </c>
    </row>
    <row r="34" spans="1:11" x14ac:dyDescent="0.35">
      <c r="A34" s="94"/>
      <c r="B34" s="187" t="s">
        <v>154</v>
      </c>
      <c r="C34" s="56">
        <v>0</v>
      </c>
      <c r="D34" s="56">
        <v>0</v>
      </c>
      <c r="E34" s="56">
        <v>0</v>
      </c>
      <c r="F34" s="56">
        <v>0</v>
      </c>
      <c r="G34" s="56">
        <v>0</v>
      </c>
      <c r="H34" s="56">
        <v>0</v>
      </c>
      <c r="I34" s="56">
        <v>0</v>
      </c>
      <c r="J34" s="56">
        <v>0</v>
      </c>
      <c r="K34" s="214">
        <f>SUM(C34:J34)</f>
        <v>0</v>
      </c>
    </row>
    <row r="35" spans="1:11" s="10" customFormat="1" ht="18.75" customHeight="1" x14ac:dyDescent="0.35">
      <c r="A35" s="94" t="s">
        <v>772</v>
      </c>
      <c r="B35" s="180" t="s">
        <v>606</v>
      </c>
      <c r="C35" s="55">
        <f>C33-C34</f>
        <v>0</v>
      </c>
      <c r="D35" s="55">
        <f t="shared" ref="D35:K35" si="8">D33-D34</f>
        <v>0</v>
      </c>
      <c r="E35" s="55">
        <f t="shared" si="8"/>
        <v>0</v>
      </c>
      <c r="F35" s="55">
        <f t="shared" si="8"/>
        <v>0</v>
      </c>
      <c r="G35" s="55">
        <f t="shared" si="8"/>
        <v>0</v>
      </c>
      <c r="H35" s="55">
        <f t="shared" si="8"/>
        <v>0</v>
      </c>
      <c r="I35" s="55">
        <f t="shared" si="8"/>
        <v>0</v>
      </c>
      <c r="J35" s="55">
        <f t="shared" si="8"/>
        <v>0</v>
      </c>
      <c r="K35" s="55">
        <f t="shared" si="8"/>
        <v>0</v>
      </c>
    </row>
    <row r="36" spans="1:11" s="10" customFormat="1" ht="18.75" customHeight="1" x14ac:dyDescent="0.35">
      <c r="A36" s="94"/>
      <c r="B36" s="191" t="s">
        <v>157</v>
      </c>
      <c r="C36" s="114"/>
      <c r="D36" s="114"/>
      <c r="E36" s="114"/>
      <c r="F36" s="114"/>
      <c r="G36" s="114"/>
      <c r="H36" s="114"/>
      <c r="I36" s="114"/>
      <c r="J36" s="114"/>
      <c r="K36" s="114"/>
    </row>
    <row r="37" spans="1:11" s="10" customFormat="1" ht="18.75" customHeight="1" x14ac:dyDescent="0.35">
      <c r="A37" s="94"/>
      <c r="B37" s="181" t="s">
        <v>158</v>
      </c>
      <c r="C37" s="56">
        <v>0</v>
      </c>
      <c r="D37" s="56">
        <v>0</v>
      </c>
      <c r="E37" s="56">
        <v>0</v>
      </c>
      <c r="F37" s="56">
        <v>0</v>
      </c>
      <c r="G37" s="56">
        <v>0</v>
      </c>
      <c r="H37" s="56">
        <v>0</v>
      </c>
      <c r="I37" s="56">
        <v>0</v>
      </c>
      <c r="J37" s="56">
        <v>0</v>
      </c>
      <c r="K37" s="214">
        <f>SUM(C37:J37)</f>
        <v>0</v>
      </c>
    </row>
    <row r="38" spans="1:11" x14ac:dyDescent="0.35">
      <c r="A38" s="94"/>
      <c r="B38" s="181" t="s">
        <v>159</v>
      </c>
      <c r="C38" s="56">
        <v>0</v>
      </c>
      <c r="D38" s="56">
        <v>0</v>
      </c>
      <c r="E38" s="56">
        <v>0</v>
      </c>
      <c r="F38" s="56">
        <v>0</v>
      </c>
      <c r="G38" s="56">
        <v>0</v>
      </c>
      <c r="H38" s="56">
        <v>0</v>
      </c>
      <c r="I38" s="56">
        <v>0</v>
      </c>
      <c r="J38" s="56">
        <v>0</v>
      </c>
      <c r="K38" s="214">
        <f>SUM(C38:J38)</f>
        <v>0</v>
      </c>
    </row>
    <row r="39" spans="1:11" ht="16" thickBot="1" x14ac:dyDescent="0.4">
      <c r="A39" s="94" t="s">
        <v>773</v>
      </c>
      <c r="B39" s="184" t="s">
        <v>558</v>
      </c>
      <c r="C39" s="185">
        <f>SUM(C37:C38)</f>
        <v>0</v>
      </c>
      <c r="D39" s="185">
        <f t="shared" ref="D39:K39" si="9">SUM(D37:D38)</f>
        <v>0</v>
      </c>
      <c r="E39" s="185">
        <f t="shared" si="9"/>
        <v>0</v>
      </c>
      <c r="F39" s="185">
        <f t="shared" si="9"/>
        <v>0</v>
      </c>
      <c r="G39" s="185">
        <f t="shared" si="9"/>
        <v>0</v>
      </c>
      <c r="H39" s="185">
        <f t="shared" si="9"/>
        <v>0</v>
      </c>
      <c r="I39" s="185">
        <f t="shared" si="9"/>
        <v>0</v>
      </c>
      <c r="J39" s="185">
        <f t="shared" si="9"/>
        <v>0</v>
      </c>
      <c r="K39" s="185">
        <f t="shared" si="9"/>
        <v>0</v>
      </c>
    </row>
    <row r="40" spans="1:11" ht="16" thickBot="1" x14ac:dyDescent="0.4">
      <c r="A40" s="147"/>
      <c r="J40" s="10"/>
    </row>
    <row r="41" spans="1:11" ht="16" thickBot="1" x14ac:dyDescent="0.4">
      <c r="A41" s="93"/>
      <c r="B41" s="215" t="s">
        <v>160</v>
      </c>
      <c r="C41" s="120">
        <v>0</v>
      </c>
      <c r="D41" s="99">
        <v>0</v>
      </c>
      <c r="E41" s="99">
        <v>0</v>
      </c>
      <c r="F41" s="99">
        <v>0</v>
      </c>
      <c r="G41" s="99">
        <v>0</v>
      </c>
      <c r="H41" s="99">
        <v>0</v>
      </c>
      <c r="I41" s="99">
        <v>0</v>
      </c>
      <c r="J41" s="99">
        <v>0</v>
      </c>
      <c r="K41" s="216">
        <f>SUM(C41:J41)</f>
        <v>0</v>
      </c>
    </row>
    <row r="42" spans="1:11" ht="16" thickBot="1" x14ac:dyDescent="0.4">
      <c r="A42" s="147"/>
    </row>
    <row r="43" spans="1:11" ht="16" thickBot="1" x14ac:dyDescent="0.4">
      <c r="A43" s="93"/>
      <c r="B43" s="215" t="s">
        <v>288</v>
      </c>
      <c r="C43" s="120">
        <v>0</v>
      </c>
      <c r="D43" s="99">
        <v>0</v>
      </c>
      <c r="E43" s="99">
        <v>0</v>
      </c>
      <c r="F43" s="99">
        <v>0</v>
      </c>
      <c r="G43" s="99">
        <v>0</v>
      </c>
      <c r="H43" s="99">
        <v>0</v>
      </c>
      <c r="I43" s="99">
        <v>0</v>
      </c>
      <c r="J43" s="99">
        <v>0</v>
      </c>
      <c r="K43" s="216">
        <f>SUM(C43:J43)</f>
        <v>0</v>
      </c>
    </row>
    <row r="44" spans="1:11" ht="16" thickBot="1" x14ac:dyDescent="0.4">
      <c r="A44" s="147"/>
    </row>
    <row r="45" spans="1:11" x14ac:dyDescent="0.35">
      <c r="A45" s="93"/>
      <c r="B45" s="217" t="s">
        <v>289</v>
      </c>
      <c r="C45" s="97">
        <v>0</v>
      </c>
      <c r="D45" s="95">
        <v>0</v>
      </c>
      <c r="E45" s="95">
        <v>0</v>
      </c>
      <c r="F45" s="95">
        <v>0</v>
      </c>
      <c r="G45" s="95">
        <v>0</v>
      </c>
      <c r="H45" s="95">
        <v>0</v>
      </c>
      <c r="I45" s="95">
        <v>0</v>
      </c>
      <c r="J45" s="95">
        <v>0</v>
      </c>
      <c r="K45" s="218">
        <f>SUM(C45:J45)</f>
        <v>0</v>
      </c>
    </row>
    <row r="46" spans="1:11" ht="16" thickBot="1" x14ac:dyDescent="0.4">
      <c r="A46" s="93"/>
      <c r="B46" s="219" t="s">
        <v>290</v>
      </c>
      <c r="C46" s="98">
        <v>0</v>
      </c>
      <c r="D46" s="96">
        <v>0</v>
      </c>
      <c r="E46" s="96">
        <v>0</v>
      </c>
      <c r="F46" s="96">
        <v>0</v>
      </c>
      <c r="G46" s="96">
        <v>0</v>
      </c>
      <c r="H46" s="96">
        <v>0</v>
      </c>
      <c r="I46" s="96">
        <v>0</v>
      </c>
      <c r="J46" s="96">
        <v>0</v>
      </c>
      <c r="K46" s="220">
        <f>SUM(C46:J46)</f>
        <v>0</v>
      </c>
    </row>
    <row r="47" spans="1:11" x14ac:dyDescent="0.35">
      <c r="A47" s="147"/>
    </row>
    <row r="48" spans="1:11" x14ac:dyDescent="0.35">
      <c r="A48" s="147"/>
    </row>
    <row r="49" spans="1:15" x14ac:dyDescent="0.35">
      <c r="A49" s="147"/>
      <c r="B49" s="1" t="s">
        <v>445</v>
      </c>
    </row>
    <row r="50" spans="1:15" x14ac:dyDescent="0.35">
      <c r="A50" s="93"/>
      <c r="B50" s="186" t="s">
        <v>446</v>
      </c>
      <c r="C50" s="221" t="str">
        <f>IF(ABS(C35-C39) &lt; 1,"","ERROR")</f>
        <v/>
      </c>
      <c r="D50" s="221" t="str">
        <f t="shared" ref="D50:J50" si="10">IF(ABS(D35-D39) &lt; 1,"","ERROR")</f>
        <v/>
      </c>
      <c r="E50" s="221" t="str">
        <f t="shared" si="10"/>
        <v/>
      </c>
      <c r="F50" s="221" t="str">
        <f t="shared" si="10"/>
        <v/>
      </c>
      <c r="G50" s="221" t="str">
        <f t="shared" si="10"/>
        <v/>
      </c>
      <c r="H50" s="221" t="str">
        <f t="shared" si="10"/>
        <v/>
      </c>
      <c r="I50" s="221" t="str">
        <f t="shared" si="10"/>
        <v/>
      </c>
      <c r="J50" s="221" t="str">
        <f t="shared" si="10"/>
        <v/>
      </c>
      <c r="K50" s="222"/>
    </row>
    <row r="54" spans="1:15" ht="16" thickBot="1" x14ac:dyDescent="0.4">
      <c r="A54" s="2" t="s">
        <v>33</v>
      </c>
      <c r="B54" s="3" t="s">
        <v>693</v>
      </c>
      <c r="C54"/>
      <c r="D54"/>
      <c r="E54"/>
      <c r="F54"/>
    </row>
    <row r="55" spans="1:15" ht="31.5" thickBot="1" x14ac:dyDescent="0.4">
      <c r="A55" s="2" t="s">
        <v>34</v>
      </c>
      <c r="C55" s="210" t="s">
        <v>12</v>
      </c>
      <c r="D55" s="211" t="s">
        <v>57</v>
      </c>
      <c r="E55" s="210" t="s">
        <v>13</v>
      </c>
      <c r="F55" s="211" t="s">
        <v>16</v>
      </c>
      <c r="G55" s="210" t="s">
        <v>50</v>
      </c>
      <c r="H55" s="210" t="s">
        <v>54</v>
      </c>
      <c r="I55" s="210" t="s">
        <v>14</v>
      </c>
      <c r="J55" s="210" t="s">
        <v>14</v>
      </c>
      <c r="K55" s="212" t="s">
        <v>15</v>
      </c>
    </row>
    <row r="56" spans="1:15" x14ac:dyDescent="0.35">
      <c r="A56" s="94"/>
      <c r="B56" s="178" t="s">
        <v>699</v>
      </c>
      <c r="C56" s="57">
        <v>0</v>
      </c>
      <c r="D56" s="58">
        <v>0</v>
      </c>
      <c r="E56" s="57">
        <v>0</v>
      </c>
      <c r="F56" s="58">
        <v>0</v>
      </c>
      <c r="G56" s="57">
        <v>0</v>
      </c>
      <c r="H56" s="57">
        <v>0</v>
      </c>
      <c r="I56" s="57">
        <v>0</v>
      </c>
      <c r="J56" s="57">
        <v>0</v>
      </c>
      <c r="K56" s="213">
        <f>SUM(C56:J56)</f>
        <v>0</v>
      </c>
    </row>
    <row r="57" spans="1:15" x14ac:dyDescent="0.35">
      <c r="A57" s="94"/>
      <c r="B57" s="179" t="s">
        <v>700</v>
      </c>
      <c r="C57" s="54">
        <v>0</v>
      </c>
      <c r="D57" s="54">
        <v>0</v>
      </c>
      <c r="E57" s="54">
        <v>0</v>
      </c>
      <c r="F57" s="54">
        <v>0</v>
      </c>
      <c r="G57" s="54">
        <v>0</v>
      </c>
      <c r="H57" s="54">
        <v>0</v>
      </c>
      <c r="I57" s="54">
        <v>0</v>
      </c>
      <c r="J57" s="54">
        <v>0</v>
      </c>
      <c r="K57" s="214">
        <f>SUM(C57:J57)</f>
        <v>0</v>
      </c>
    </row>
    <row r="58" spans="1:15" s="10" customFormat="1" x14ac:dyDescent="0.35">
      <c r="A58" s="94"/>
      <c r="B58" s="179" t="s">
        <v>701</v>
      </c>
      <c r="C58" s="54">
        <v>0</v>
      </c>
      <c r="D58" s="54">
        <v>0</v>
      </c>
      <c r="E58" s="54">
        <v>0</v>
      </c>
      <c r="F58" s="54">
        <v>0</v>
      </c>
      <c r="G58" s="54">
        <v>0</v>
      </c>
      <c r="H58" s="54">
        <v>0</v>
      </c>
      <c r="I58" s="54">
        <v>0</v>
      </c>
      <c r="J58" s="54">
        <v>0</v>
      </c>
      <c r="K58" s="214">
        <f>SUM(C58:J58)</f>
        <v>0</v>
      </c>
      <c r="M58" s="1"/>
      <c r="N58" s="1"/>
      <c r="O58" s="1"/>
    </row>
    <row r="59" spans="1:15" x14ac:dyDescent="0.35">
      <c r="A59" s="94" t="s">
        <v>755</v>
      </c>
      <c r="B59" s="180" t="s">
        <v>722</v>
      </c>
      <c r="C59" s="55">
        <f>SUM(C56:C58)</f>
        <v>0</v>
      </c>
      <c r="D59" s="55">
        <f t="shared" ref="D59:J59" si="11">SUM(D56:D58)</f>
        <v>0</v>
      </c>
      <c r="E59" s="55">
        <f t="shared" si="11"/>
        <v>0</v>
      </c>
      <c r="F59" s="55">
        <f t="shared" si="11"/>
        <v>0</v>
      </c>
      <c r="G59" s="55">
        <f t="shared" si="11"/>
        <v>0</v>
      </c>
      <c r="H59" s="55">
        <f t="shared" si="11"/>
        <v>0</v>
      </c>
      <c r="I59" s="55">
        <f t="shared" si="11"/>
        <v>0</v>
      </c>
      <c r="J59" s="55">
        <f t="shared" si="11"/>
        <v>0</v>
      </c>
      <c r="K59" s="55">
        <f>SUM(K56:K58)</f>
        <v>0</v>
      </c>
    </row>
    <row r="60" spans="1:15" x14ac:dyDescent="0.35">
      <c r="A60" s="94"/>
      <c r="B60" s="181" t="s">
        <v>702</v>
      </c>
      <c r="C60" s="56">
        <v>0</v>
      </c>
      <c r="D60" s="56">
        <v>0</v>
      </c>
      <c r="E60" s="56">
        <v>0</v>
      </c>
      <c r="F60" s="56">
        <v>0</v>
      </c>
      <c r="G60" s="56">
        <v>0</v>
      </c>
      <c r="H60" s="56">
        <v>0</v>
      </c>
      <c r="I60" s="56">
        <v>0</v>
      </c>
      <c r="J60" s="56">
        <v>0</v>
      </c>
      <c r="K60" s="214">
        <f>SUM(C60:J60)</f>
        <v>0</v>
      </c>
    </row>
    <row r="61" spans="1:15" x14ac:dyDescent="0.35">
      <c r="A61" s="94"/>
      <c r="B61" s="181" t="s">
        <v>703</v>
      </c>
      <c r="C61" s="56">
        <v>0</v>
      </c>
      <c r="D61" s="56">
        <v>0</v>
      </c>
      <c r="E61" s="56">
        <v>0</v>
      </c>
      <c r="F61" s="56">
        <v>0</v>
      </c>
      <c r="G61" s="56">
        <v>0</v>
      </c>
      <c r="H61" s="56">
        <v>0</v>
      </c>
      <c r="I61" s="56">
        <v>0</v>
      </c>
      <c r="J61" s="56">
        <v>0</v>
      </c>
      <c r="K61" s="214">
        <f>SUM(C61:J61)</f>
        <v>0</v>
      </c>
    </row>
    <row r="62" spans="1:15" x14ac:dyDescent="0.35">
      <c r="A62" s="94" t="s">
        <v>756</v>
      </c>
      <c r="B62" s="180" t="s">
        <v>723</v>
      </c>
      <c r="C62" s="55">
        <f>C59-C60-C61</f>
        <v>0</v>
      </c>
      <c r="D62" s="55">
        <f t="shared" ref="D62:K62" si="12">D59-D60-D61</f>
        <v>0</v>
      </c>
      <c r="E62" s="55">
        <f t="shared" si="12"/>
        <v>0</v>
      </c>
      <c r="F62" s="55">
        <f t="shared" si="12"/>
        <v>0</v>
      </c>
      <c r="G62" s="55">
        <f t="shared" si="12"/>
        <v>0</v>
      </c>
      <c r="H62" s="55">
        <f t="shared" si="12"/>
        <v>0</v>
      </c>
      <c r="I62" s="55">
        <f t="shared" si="12"/>
        <v>0</v>
      </c>
      <c r="J62" s="55">
        <f t="shared" si="12"/>
        <v>0</v>
      </c>
      <c r="K62" s="55">
        <f t="shared" si="12"/>
        <v>0</v>
      </c>
    </row>
    <row r="63" spans="1:15" ht="31" x14ac:dyDescent="0.35">
      <c r="A63" s="94"/>
      <c r="B63" s="179" t="s">
        <v>704</v>
      </c>
      <c r="C63" s="54">
        <v>0</v>
      </c>
      <c r="D63" s="54">
        <v>0</v>
      </c>
      <c r="E63" s="54">
        <v>0</v>
      </c>
      <c r="F63" s="54">
        <v>0</v>
      </c>
      <c r="G63" s="54">
        <v>0</v>
      </c>
      <c r="H63" s="54">
        <v>0</v>
      </c>
      <c r="I63" s="54">
        <v>0</v>
      </c>
      <c r="J63" s="54">
        <v>0</v>
      </c>
      <c r="K63" s="214">
        <f>SUM(C63:J63)</f>
        <v>0</v>
      </c>
    </row>
    <row r="64" spans="1:15" x14ac:dyDescent="0.35">
      <c r="A64" s="94"/>
      <c r="B64" s="181" t="s">
        <v>705</v>
      </c>
      <c r="C64" s="56">
        <v>0</v>
      </c>
      <c r="D64" s="56">
        <v>0</v>
      </c>
      <c r="E64" s="56">
        <v>0</v>
      </c>
      <c r="F64" s="56">
        <v>0</v>
      </c>
      <c r="G64" s="56">
        <v>0</v>
      </c>
      <c r="H64" s="56">
        <v>0</v>
      </c>
      <c r="I64" s="56">
        <v>0</v>
      </c>
      <c r="J64" s="56">
        <v>0</v>
      </c>
      <c r="K64" s="214">
        <f>SUM(C64:J64)</f>
        <v>0</v>
      </c>
    </row>
    <row r="65" spans="1:15" x14ac:dyDescent="0.35">
      <c r="A65" s="94"/>
      <c r="B65" s="181" t="s">
        <v>706</v>
      </c>
      <c r="C65" s="56">
        <v>0</v>
      </c>
      <c r="D65" s="56">
        <v>0</v>
      </c>
      <c r="E65" s="56">
        <v>0</v>
      </c>
      <c r="F65" s="56">
        <v>0</v>
      </c>
      <c r="G65" s="56">
        <v>0</v>
      </c>
      <c r="H65" s="56">
        <v>0</v>
      </c>
      <c r="I65" s="56">
        <v>0</v>
      </c>
      <c r="J65" s="56">
        <v>0</v>
      </c>
      <c r="K65" s="214">
        <f>SUM(C65:J65)</f>
        <v>0</v>
      </c>
    </row>
    <row r="66" spans="1:15" s="10" customFormat="1" x14ac:dyDescent="0.35">
      <c r="A66" s="94" t="s">
        <v>766</v>
      </c>
      <c r="B66" s="180" t="s">
        <v>724</v>
      </c>
      <c r="C66" s="55">
        <f>SUM(C63:C65)</f>
        <v>0</v>
      </c>
      <c r="D66" s="55">
        <f t="shared" ref="D66:J66" si="13">SUM(D63:D65)</f>
        <v>0</v>
      </c>
      <c r="E66" s="55">
        <f t="shared" si="13"/>
        <v>0</v>
      </c>
      <c r="F66" s="55">
        <f t="shared" si="13"/>
        <v>0</v>
      </c>
      <c r="G66" s="55">
        <f t="shared" si="13"/>
        <v>0</v>
      </c>
      <c r="H66" s="55">
        <f t="shared" si="13"/>
        <v>0</v>
      </c>
      <c r="I66" s="55">
        <f t="shared" si="13"/>
        <v>0</v>
      </c>
      <c r="J66" s="55">
        <f t="shared" si="13"/>
        <v>0</v>
      </c>
      <c r="K66" s="55">
        <f>SUM(K63:K65)</f>
        <v>0</v>
      </c>
      <c r="M66" s="1"/>
      <c r="N66" s="1"/>
      <c r="O66" s="1"/>
    </row>
    <row r="67" spans="1:15" x14ac:dyDescent="0.35">
      <c r="A67" s="94"/>
      <c r="B67" s="181" t="s">
        <v>707</v>
      </c>
      <c r="C67" s="56">
        <v>0</v>
      </c>
      <c r="D67" s="56">
        <v>0</v>
      </c>
      <c r="E67" s="56">
        <v>0</v>
      </c>
      <c r="F67" s="56">
        <v>0</v>
      </c>
      <c r="G67" s="56">
        <v>0</v>
      </c>
      <c r="H67" s="56">
        <v>0</v>
      </c>
      <c r="I67" s="56">
        <v>0</v>
      </c>
      <c r="J67" s="56">
        <v>0</v>
      </c>
      <c r="K67" s="214">
        <f>SUM(C67:J67)</f>
        <v>0</v>
      </c>
    </row>
    <row r="68" spans="1:15" ht="31" x14ac:dyDescent="0.35">
      <c r="A68" s="94"/>
      <c r="B68" s="183" t="s">
        <v>708</v>
      </c>
      <c r="C68" s="56">
        <v>0</v>
      </c>
      <c r="D68" s="56">
        <v>0</v>
      </c>
      <c r="E68" s="56">
        <v>0</v>
      </c>
      <c r="F68" s="56">
        <v>0</v>
      </c>
      <c r="G68" s="56">
        <v>0</v>
      </c>
      <c r="H68" s="56">
        <v>0</v>
      </c>
      <c r="I68" s="56">
        <v>0</v>
      </c>
      <c r="J68" s="56">
        <v>0</v>
      </c>
      <c r="K68" s="214">
        <f>SUM(C68:J68)</f>
        <v>0</v>
      </c>
    </row>
    <row r="69" spans="1:15" x14ac:dyDescent="0.35">
      <c r="A69" s="94"/>
      <c r="B69" s="181" t="s">
        <v>709</v>
      </c>
      <c r="C69" s="56">
        <v>0</v>
      </c>
      <c r="D69" s="56">
        <v>0</v>
      </c>
      <c r="E69" s="56">
        <v>0</v>
      </c>
      <c r="F69" s="56">
        <v>0</v>
      </c>
      <c r="G69" s="56">
        <v>0</v>
      </c>
      <c r="H69" s="56">
        <v>0</v>
      </c>
      <c r="I69" s="56">
        <v>0</v>
      </c>
      <c r="J69" s="56">
        <v>0</v>
      </c>
      <c r="K69" s="214">
        <f>SUM(C69:J69)</f>
        <v>0</v>
      </c>
    </row>
    <row r="70" spans="1:15" s="10" customFormat="1" x14ac:dyDescent="0.35">
      <c r="A70" s="94" t="s">
        <v>767</v>
      </c>
      <c r="B70" s="180" t="s">
        <v>725</v>
      </c>
      <c r="C70" s="55">
        <f>SUM(C66:C69)</f>
        <v>0</v>
      </c>
      <c r="D70" s="55">
        <f t="shared" ref="D70:K70" si="14">SUM(D66:D69)</f>
        <v>0</v>
      </c>
      <c r="E70" s="55">
        <f t="shared" si="14"/>
        <v>0</v>
      </c>
      <c r="F70" s="55">
        <f t="shared" si="14"/>
        <v>0</v>
      </c>
      <c r="G70" s="55">
        <f t="shared" si="14"/>
        <v>0</v>
      </c>
      <c r="H70" s="55">
        <f t="shared" si="14"/>
        <v>0</v>
      </c>
      <c r="I70" s="55">
        <f t="shared" si="14"/>
        <v>0</v>
      </c>
      <c r="J70" s="55">
        <f t="shared" si="14"/>
        <v>0</v>
      </c>
      <c r="K70" s="55">
        <f t="shared" si="14"/>
        <v>0</v>
      </c>
      <c r="M70" s="1"/>
      <c r="N70" s="1"/>
      <c r="O70" s="1"/>
    </row>
    <row r="71" spans="1:15" s="10" customFormat="1" x14ac:dyDescent="0.35">
      <c r="A71" s="94"/>
      <c r="B71" s="181" t="s">
        <v>710</v>
      </c>
      <c r="C71" s="56">
        <v>0</v>
      </c>
      <c r="D71" s="56">
        <v>0</v>
      </c>
      <c r="E71" s="56">
        <v>0</v>
      </c>
      <c r="F71" s="56">
        <v>0</v>
      </c>
      <c r="G71" s="56">
        <v>0</v>
      </c>
      <c r="H71" s="56">
        <v>0</v>
      </c>
      <c r="I71" s="56">
        <v>0</v>
      </c>
      <c r="J71" s="56">
        <v>0</v>
      </c>
      <c r="K71" s="214">
        <f>SUM(C71:J71)</f>
        <v>0</v>
      </c>
      <c r="M71" s="1"/>
      <c r="N71" s="1"/>
      <c r="O71" s="1"/>
    </row>
    <row r="72" spans="1:15" ht="31" x14ac:dyDescent="0.35">
      <c r="A72" s="93"/>
      <c r="B72" s="181" t="s">
        <v>711</v>
      </c>
      <c r="C72" s="56">
        <v>0</v>
      </c>
      <c r="D72" s="56">
        <v>0</v>
      </c>
      <c r="E72" s="56">
        <v>0</v>
      </c>
      <c r="F72" s="56">
        <v>0</v>
      </c>
      <c r="G72" s="56">
        <v>0</v>
      </c>
      <c r="H72" s="56">
        <v>0</v>
      </c>
      <c r="I72" s="56">
        <v>0</v>
      </c>
      <c r="J72" s="56">
        <v>0</v>
      </c>
      <c r="K72" s="214">
        <f>SUM(C72:J72)</f>
        <v>0</v>
      </c>
    </row>
    <row r="73" spans="1:15" x14ac:dyDescent="0.35">
      <c r="A73" s="93"/>
      <c r="B73" s="181" t="s">
        <v>712</v>
      </c>
      <c r="C73" s="56">
        <v>0</v>
      </c>
      <c r="D73" s="56">
        <v>0</v>
      </c>
      <c r="E73" s="56">
        <v>0</v>
      </c>
      <c r="F73" s="56">
        <v>0</v>
      </c>
      <c r="G73" s="56">
        <v>0</v>
      </c>
      <c r="H73" s="56">
        <v>0</v>
      </c>
      <c r="I73" s="56">
        <v>0</v>
      </c>
      <c r="J73" s="56">
        <v>0</v>
      </c>
      <c r="K73" s="214">
        <f>SUM(C73:J73)</f>
        <v>0</v>
      </c>
    </row>
    <row r="74" spans="1:15" ht="29" x14ac:dyDescent="0.35">
      <c r="A74" s="94" t="s">
        <v>768</v>
      </c>
      <c r="B74" s="180" t="s">
        <v>726</v>
      </c>
      <c r="C74" s="55">
        <f>C71+C72-C73</f>
        <v>0</v>
      </c>
      <c r="D74" s="55">
        <f t="shared" ref="D74:K74" si="15">D71+D72-D73</f>
        <v>0</v>
      </c>
      <c r="E74" s="55">
        <f t="shared" si="15"/>
        <v>0</v>
      </c>
      <c r="F74" s="55">
        <f t="shared" si="15"/>
        <v>0</v>
      </c>
      <c r="G74" s="55">
        <f t="shared" si="15"/>
        <v>0</v>
      </c>
      <c r="H74" s="55">
        <f t="shared" si="15"/>
        <v>0</v>
      </c>
      <c r="I74" s="55">
        <f t="shared" si="15"/>
        <v>0</v>
      </c>
      <c r="J74" s="55">
        <f t="shared" si="15"/>
        <v>0</v>
      </c>
      <c r="K74" s="55">
        <f t="shared" si="15"/>
        <v>0</v>
      </c>
    </row>
    <row r="75" spans="1:15" s="10" customFormat="1" ht="29" x14ac:dyDescent="0.35">
      <c r="A75" s="94" t="s">
        <v>769</v>
      </c>
      <c r="B75" s="180" t="s">
        <v>727</v>
      </c>
      <c r="C75" s="55">
        <f>C62+C70+C74</f>
        <v>0</v>
      </c>
      <c r="D75" s="55">
        <f t="shared" ref="D75:K75" si="16">D62+D70+D74</f>
        <v>0</v>
      </c>
      <c r="E75" s="55">
        <f t="shared" si="16"/>
        <v>0</v>
      </c>
      <c r="F75" s="55">
        <f t="shared" si="16"/>
        <v>0</v>
      </c>
      <c r="G75" s="55">
        <f t="shared" si="16"/>
        <v>0</v>
      </c>
      <c r="H75" s="55">
        <f t="shared" si="16"/>
        <v>0</v>
      </c>
      <c r="I75" s="55">
        <f t="shared" si="16"/>
        <v>0</v>
      </c>
      <c r="J75" s="55">
        <f t="shared" si="16"/>
        <v>0</v>
      </c>
      <c r="K75" s="55">
        <f t="shared" si="16"/>
        <v>0</v>
      </c>
      <c r="M75" s="1"/>
      <c r="N75" s="1"/>
      <c r="O75" s="1"/>
    </row>
    <row r="76" spans="1:15" s="10" customFormat="1" ht="18.75" customHeight="1" x14ac:dyDescent="0.35">
      <c r="A76" s="94"/>
      <c r="B76" s="181" t="s">
        <v>713</v>
      </c>
      <c r="C76" s="56">
        <v>0</v>
      </c>
      <c r="D76" s="56">
        <v>0</v>
      </c>
      <c r="E76" s="56">
        <v>0</v>
      </c>
      <c r="F76" s="56">
        <v>0</v>
      </c>
      <c r="G76" s="56">
        <v>0</v>
      </c>
      <c r="H76" s="56">
        <v>0</v>
      </c>
      <c r="I76" s="56">
        <v>0</v>
      </c>
      <c r="J76" s="56">
        <v>0</v>
      </c>
      <c r="K76" s="214">
        <f>SUM(C76:J76)</f>
        <v>0</v>
      </c>
      <c r="M76" s="1"/>
      <c r="N76" s="1"/>
      <c r="O76" s="1"/>
    </row>
    <row r="77" spans="1:15" s="10" customFormat="1" ht="18.75" customHeight="1" x14ac:dyDescent="0.35">
      <c r="A77" s="94"/>
      <c r="B77" s="181" t="s">
        <v>714</v>
      </c>
      <c r="C77" s="56">
        <v>0</v>
      </c>
      <c r="D77" s="56">
        <v>0</v>
      </c>
      <c r="E77" s="56">
        <v>0</v>
      </c>
      <c r="F77" s="56">
        <v>0</v>
      </c>
      <c r="G77" s="56">
        <v>0</v>
      </c>
      <c r="H77" s="56">
        <v>0</v>
      </c>
      <c r="I77" s="56">
        <v>0</v>
      </c>
      <c r="J77" s="56">
        <v>0</v>
      </c>
      <c r="K77" s="214">
        <f>SUM(C77:J77)</f>
        <v>0</v>
      </c>
      <c r="M77" s="1"/>
      <c r="N77" s="1"/>
      <c r="O77" s="1"/>
    </row>
    <row r="78" spans="1:15" s="10" customFormat="1" ht="18.75" customHeight="1" x14ac:dyDescent="0.35">
      <c r="A78" s="94" t="s">
        <v>770</v>
      </c>
      <c r="B78" s="180" t="s">
        <v>728</v>
      </c>
      <c r="C78" s="55">
        <f>SUM(C76:C77)</f>
        <v>0</v>
      </c>
      <c r="D78" s="55">
        <f t="shared" ref="D78:K78" si="17">SUM(D76:D77)</f>
        <v>0</v>
      </c>
      <c r="E78" s="55">
        <f t="shared" si="17"/>
        <v>0</v>
      </c>
      <c r="F78" s="55">
        <f t="shared" si="17"/>
        <v>0</v>
      </c>
      <c r="G78" s="55">
        <f t="shared" si="17"/>
        <v>0</v>
      </c>
      <c r="H78" s="55">
        <f t="shared" si="17"/>
        <v>0</v>
      </c>
      <c r="I78" s="55">
        <f t="shared" si="17"/>
        <v>0</v>
      </c>
      <c r="J78" s="55">
        <f t="shared" si="17"/>
        <v>0</v>
      </c>
      <c r="K78" s="55">
        <f t="shared" si="17"/>
        <v>0</v>
      </c>
      <c r="M78" s="1"/>
      <c r="N78" s="1"/>
      <c r="O78" s="1"/>
    </row>
    <row r="79" spans="1:15" s="10" customFormat="1" ht="18.75" customHeight="1" x14ac:dyDescent="0.35">
      <c r="A79" s="94" t="s">
        <v>771</v>
      </c>
      <c r="B79" s="180" t="s">
        <v>729</v>
      </c>
      <c r="C79" s="55">
        <f>C75-C78</f>
        <v>0</v>
      </c>
      <c r="D79" s="55">
        <f t="shared" ref="D79:K79" si="18">D75-D78</f>
        <v>0</v>
      </c>
      <c r="E79" s="55">
        <f t="shared" si="18"/>
        <v>0</v>
      </c>
      <c r="F79" s="55">
        <f t="shared" si="18"/>
        <v>0</v>
      </c>
      <c r="G79" s="55">
        <f t="shared" si="18"/>
        <v>0</v>
      </c>
      <c r="H79" s="55">
        <f t="shared" si="18"/>
        <v>0</v>
      </c>
      <c r="I79" s="55">
        <f t="shared" si="18"/>
        <v>0</v>
      </c>
      <c r="J79" s="55">
        <f t="shared" si="18"/>
        <v>0</v>
      </c>
      <c r="K79" s="55">
        <f t="shared" si="18"/>
        <v>0</v>
      </c>
      <c r="M79" s="1"/>
      <c r="N79" s="1"/>
      <c r="O79" s="1"/>
    </row>
    <row r="80" spans="1:15" x14ac:dyDescent="0.35">
      <c r="A80" s="94"/>
      <c r="B80" s="187" t="s">
        <v>715</v>
      </c>
      <c r="C80" s="56">
        <v>0</v>
      </c>
      <c r="D80" s="56">
        <v>0</v>
      </c>
      <c r="E80" s="56">
        <v>0</v>
      </c>
      <c r="F80" s="56">
        <v>0</v>
      </c>
      <c r="G80" s="56">
        <v>0</v>
      </c>
      <c r="H80" s="56">
        <v>0</v>
      </c>
      <c r="I80" s="56">
        <v>0</v>
      </c>
      <c r="J80" s="56">
        <v>0</v>
      </c>
      <c r="K80" s="214">
        <f>SUM(C80:J80)</f>
        <v>0</v>
      </c>
    </row>
    <row r="81" spans="1:15" s="10" customFormat="1" ht="18.75" customHeight="1" x14ac:dyDescent="0.35">
      <c r="A81" s="94" t="s">
        <v>772</v>
      </c>
      <c r="B81" s="180" t="s">
        <v>730</v>
      </c>
      <c r="C81" s="55">
        <f>C79-C80</f>
        <v>0</v>
      </c>
      <c r="D81" s="55">
        <f t="shared" ref="D81:K81" si="19">D79-D80</f>
        <v>0</v>
      </c>
      <c r="E81" s="55">
        <f t="shared" si="19"/>
        <v>0</v>
      </c>
      <c r="F81" s="55">
        <f t="shared" si="19"/>
        <v>0</v>
      </c>
      <c r="G81" s="55">
        <f t="shared" si="19"/>
        <v>0</v>
      </c>
      <c r="H81" s="55">
        <f t="shared" si="19"/>
        <v>0</v>
      </c>
      <c r="I81" s="55">
        <f t="shared" si="19"/>
        <v>0</v>
      </c>
      <c r="J81" s="55">
        <f t="shared" si="19"/>
        <v>0</v>
      </c>
      <c r="K81" s="55">
        <f t="shared" si="19"/>
        <v>0</v>
      </c>
      <c r="M81" s="1"/>
      <c r="N81" s="1"/>
      <c r="O81" s="1"/>
    </row>
    <row r="82" spans="1:15" s="10" customFormat="1" ht="18.75" customHeight="1" x14ac:dyDescent="0.35">
      <c r="A82" s="94"/>
      <c r="B82" s="191" t="s">
        <v>157</v>
      </c>
      <c r="C82" s="114"/>
      <c r="D82" s="114"/>
      <c r="E82" s="114"/>
      <c r="F82" s="114"/>
      <c r="G82" s="114"/>
      <c r="H82" s="114"/>
      <c r="I82" s="114"/>
      <c r="J82" s="114"/>
      <c r="K82" s="114"/>
      <c r="M82" s="1"/>
      <c r="N82" s="1"/>
      <c r="O82" s="1"/>
    </row>
    <row r="83" spans="1:15" s="10" customFormat="1" ht="18.75" customHeight="1" x14ac:dyDescent="0.35">
      <c r="A83" s="94"/>
      <c r="B83" s="181" t="s">
        <v>716</v>
      </c>
      <c r="C83" s="56">
        <v>0</v>
      </c>
      <c r="D83" s="56">
        <v>0</v>
      </c>
      <c r="E83" s="56">
        <v>0</v>
      </c>
      <c r="F83" s="56">
        <v>0</v>
      </c>
      <c r="G83" s="56">
        <v>0</v>
      </c>
      <c r="H83" s="56">
        <v>0</v>
      </c>
      <c r="I83" s="56">
        <v>0</v>
      </c>
      <c r="J83" s="56">
        <v>0</v>
      </c>
      <c r="K83" s="214">
        <f>SUM(C83:J83)</f>
        <v>0</v>
      </c>
      <c r="M83" s="1"/>
      <c r="N83" s="1"/>
      <c r="O83" s="1"/>
    </row>
    <row r="84" spans="1:15" x14ac:dyDescent="0.35">
      <c r="A84" s="94"/>
      <c r="B84" s="181" t="s">
        <v>717</v>
      </c>
      <c r="C84" s="56">
        <v>0</v>
      </c>
      <c r="D84" s="56">
        <v>0</v>
      </c>
      <c r="E84" s="56">
        <v>0</v>
      </c>
      <c r="F84" s="56">
        <v>0</v>
      </c>
      <c r="G84" s="56">
        <v>0</v>
      </c>
      <c r="H84" s="56">
        <v>0</v>
      </c>
      <c r="I84" s="56">
        <v>0</v>
      </c>
      <c r="J84" s="56">
        <v>0</v>
      </c>
      <c r="K84" s="214">
        <f>SUM(C84:J84)</f>
        <v>0</v>
      </c>
    </row>
    <row r="85" spans="1:15" ht="16" thickBot="1" x14ac:dyDescent="0.4">
      <c r="A85" s="94" t="s">
        <v>773</v>
      </c>
      <c r="B85" s="184" t="s">
        <v>731</v>
      </c>
      <c r="C85" s="185">
        <f>SUM(C83:C84)</f>
        <v>0</v>
      </c>
      <c r="D85" s="185">
        <f t="shared" ref="D85:K85" si="20">SUM(D83:D84)</f>
        <v>0</v>
      </c>
      <c r="E85" s="185">
        <f t="shared" si="20"/>
        <v>0</v>
      </c>
      <c r="F85" s="185">
        <f t="shared" si="20"/>
        <v>0</v>
      </c>
      <c r="G85" s="185">
        <f t="shared" si="20"/>
        <v>0</v>
      </c>
      <c r="H85" s="185">
        <f t="shared" si="20"/>
        <v>0</v>
      </c>
      <c r="I85" s="185">
        <f t="shared" si="20"/>
        <v>0</v>
      </c>
      <c r="J85" s="185">
        <f t="shared" si="20"/>
        <v>0</v>
      </c>
      <c r="K85" s="185">
        <f t="shared" si="20"/>
        <v>0</v>
      </c>
    </row>
    <row r="86" spans="1:15" ht="16" thickBot="1" x14ac:dyDescent="0.4">
      <c r="A86" s="147"/>
      <c r="J86" s="10"/>
    </row>
    <row r="87" spans="1:15" ht="16" thickBot="1" x14ac:dyDescent="0.4">
      <c r="A87" s="93"/>
      <c r="B87" s="215" t="s">
        <v>718</v>
      </c>
      <c r="C87" s="120">
        <v>0</v>
      </c>
      <c r="D87" s="99">
        <v>0</v>
      </c>
      <c r="E87" s="99">
        <v>0</v>
      </c>
      <c r="F87" s="99">
        <v>0</v>
      </c>
      <c r="G87" s="99">
        <v>0</v>
      </c>
      <c r="H87" s="99">
        <v>0</v>
      </c>
      <c r="I87" s="99">
        <v>0</v>
      </c>
      <c r="J87" s="99">
        <v>0</v>
      </c>
      <c r="K87" s="216">
        <f>SUM(C87:J87)</f>
        <v>0</v>
      </c>
    </row>
    <row r="88" spans="1:15" ht="16" thickBot="1" x14ac:dyDescent="0.4">
      <c r="A88" s="147"/>
    </row>
    <row r="89" spans="1:15" ht="16" thickBot="1" x14ac:dyDescent="0.4">
      <c r="A89" s="93"/>
      <c r="B89" s="215" t="s">
        <v>719</v>
      </c>
      <c r="C89" s="120">
        <v>0</v>
      </c>
      <c r="D89" s="99">
        <v>0</v>
      </c>
      <c r="E89" s="99">
        <v>0</v>
      </c>
      <c r="F89" s="99">
        <v>0</v>
      </c>
      <c r="G89" s="99">
        <v>0</v>
      </c>
      <c r="H89" s="99">
        <v>0</v>
      </c>
      <c r="I89" s="99">
        <v>0</v>
      </c>
      <c r="J89" s="99">
        <v>0</v>
      </c>
      <c r="K89" s="216">
        <f>SUM(C89:J89)</f>
        <v>0</v>
      </c>
    </row>
    <row r="90" spans="1:15" ht="16" thickBot="1" x14ac:dyDescent="0.4">
      <c r="A90" s="147"/>
    </row>
    <row r="91" spans="1:15" x14ac:dyDescent="0.35">
      <c r="A91" s="93"/>
      <c r="B91" s="217" t="s">
        <v>720</v>
      </c>
      <c r="C91" s="97">
        <v>0</v>
      </c>
      <c r="D91" s="95">
        <v>0</v>
      </c>
      <c r="E91" s="95">
        <v>0</v>
      </c>
      <c r="F91" s="95">
        <v>0</v>
      </c>
      <c r="G91" s="95">
        <v>0</v>
      </c>
      <c r="H91" s="95">
        <v>0</v>
      </c>
      <c r="I91" s="95">
        <v>0</v>
      </c>
      <c r="J91" s="95">
        <v>0</v>
      </c>
      <c r="K91" s="218">
        <f>SUM(C91:J91)</f>
        <v>0</v>
      </c>
    </row>
    <row r="92" spans="1:15" ht="16" thickBot="1" x14ac:dyDescent="0.4">
      <c r="A92" s="93"/>
      <c r="B92" s="219" t="s">
        <v>721</v>
      </c>
      <c r="C92" s="98">
        <v>0</v>
      </c>
      <c r="D92" s="96">
        <v>0</v>
      </c>
      <c r="E92" s="96">
        <v>0</v>
      </c>
      <c r="F92" s="96">
        <v>0</v>
      </c>
      <c r="G92" s="96">
        <v>0</v>
      </c>
      <c r="H92" s="96">
        <v>0</v>
      </c>
      <c r="I92" s="96">
        <v>0</v>
      </c>
      <c r="J92" s="96">
        <v>0</v>
      </c>
      <c r="K92" s="220">
        <f>SUM(C92:J92)</f>
        <v>0</v>
      </c>
    </row>
    <row r="93" spans="1:15" x14ac:dyDescent="0.35">
      <c r="A93" s="147"/>
    </row>
    <row r="94" spans="1:15" x14ac:dyDescent="0.35">
      <c r="A94" s="147"/>
    </row>
    <row r="95" spans="1:15" x14ac:dyDescent="0.35">
      <c r="A95" s="147"/>
      <c r="B95" s="1" t="s">
        <v>445</v>
      </c>
    </row>
    <row r="96" spans="1:15" x14ac:dyDescent="0.35">
      <c r="A96" s="93"/>
      <c r="B96" s="186" t="s">
        <v>732</v>
      </c>
      <c r="C96" s="221" t="str">
        <f>IF(ABS(C81-C85)&lt;1,"","ERROR")</f>
        <v/>
      </c>
      <c r="D96" s="221" t="str">
        <f t="shared" ref="D96:J96" si="21">IF(ABS(D81-D85)&lt;1,"","ERROR")</f>
        <v/>
      </c>
      <c r="E96" s="221" t="str">
        <f t="shared" si="21"/>
        <v/>
      </c>
      <c r="F96" s="221" t="str">
        <f t="shared" si="21"/>
        <v/>
      </c>
      <c r="G96" s="221" t="str">
        <f t="shared" si="21"/>
        <v/>
      </c>
      <c r="H96" s="221" t="str">
        <f t="shared" si="21"/>
        <v/>
      </c>
      <c r="I96" s="221" t="str">
        <f t="shared" si="21"/>
        <v/>
      </c>
      <c r="J96" s="221" t="str">
        <f t="shared" si="21"/>
        <v/>
      </c>
      <c r="K96" s="222"/>
    </row>
  </sheetData>
  <sheetProtection algorithmName="SHA-512" hashValue="JrBE0zI1YYhvz/Hlx/RpkYJNy8EcJN1Rli/2/fvs+9TTso+mDnH24b7/HQ4nkz9bTS5l6ZXHUhIM9O24t8o1jw==" saltValue="ZFPUQhWJmFj+Je19lWi6Lg==" spinCount="100000" sheet="1" formatCells="0" formatColumns="0" formatRows="0" selectLockedCells="1"/>
  <mergeCells count="1">
    <mergeCell ref="C1:D1"/>
  </mergeCells>
  <phoneticPr fontId="75" type="noConversion"/>
  <conditionalFormatting sqref="C50:K50">
    <cfRule type="cellIs" dxfId="3" priority="2" operator="equal">
      <formula>"ERROR"</formula>
    </cfRule>
  </conditionalFormatting>
  <conditionalFormatting sqref="C96:K96">
    <cfRule type="cellIs" dxfId="2" priority="1" operator="equal">
      <formula>"ERROR"</formula>
    </cfRule>
  </conditionalFormatting>
  <hyperlinks>
    <hyperlink ref="A13" location="'Long Term - Profit or Loss'!A13" display="'Long Term - Profit or Loss'!A13" xr:uid="{F11A9C3D-3531-4E82-8327-A7BA0C742469}"/>
    <hyperlink ref="A20" location="'Long Term - Profit or Loss'!A20" display="Long Term - Profit or Loss'!A20" xr:uid="{075B4269-6934-4C69-A035-47EA66D0B591}"/>
    <hyperlink ref="A24" location="'Long Term - Profit or Loss'!A24" display="Long Term - Profit or Loss'!A24" xr:uid="{08117D00-EDB3-4C81-AB04-417CB93C7A95}"/>
    <hyperlink ref="A28" location="'Long Term - Profit or Loss'!A28" display="Long Term - Profit or Loss'!A28" xr:uid="{5F00FD80-51D7-4C3E-B625-A61F57CB670E}"/>
    <hyperlink ref="A29" location="'Long Term - Profit or Loss'!A29" display="Long Term - Profit or Loss'!A29" xr:uid="{3CAB8FB5-376B-4950-897F-A6211C2ED57F}"/>
    <hyperlink ref="A32" location="'Long Term - Profit or Loss'!A32" display="Long Term - Profit or Loss'!A32" xr:uid="{C26E2B1F-BA8B-4579-9DCC-BFD4E5FFD301}"/>
    <hyperlink ref="A33" location="'Long Term - Profit or Loss'!A33" display="Long Term - Profit or Loss'!A33" xr:uid="{1233285F-3FD6-4842-BC6E-41148828006F}"/>
    <hyperlink ref="A35" location="'Long Term - Profit or Loss'!A35" display="Long Term - Profit or Loss'!A35" xr:uid="{3A5B8303-1B22-44CE-B1F6-C23A311B3CB1}"/>
    <hyperlink ref="A39" location="'Long Term - Profit or Loss'!A39" display="Long Term - Profit or Loss'!A39" xr:uid="{A667FBB6-F996-4ADE-AD81-7E5E571677E4}"/>
    <hyperlink ref="A59" location="'Long Term - Profit or Loss'!A13" display="'Long Term - Profit or Loss'!A13" xr:uid="{A57257A2-3855-4D16-8E1D-C6CF826663AB}"/>
    <hyperlink ref="A62" location="'Long Term - Profit or Loss'!A16" display="Long Term - Profit or Loss'!A16" xr:uid="{299EFFB9-E181-4D65-BFBC-C1DD8FE68F0B}"/>
    <hyperlink ref="A66" location="'Long Term - Profit or Loss'!A20" display="Long Term - Profit or Loss'!A20" xr:uid="{73C2385F-BC15-4926-B576-8EA21C2B7E19}"/>
    <hyperlink ref="A70" location="'Long Term - Profit or Loss'!A24" display="Long Term - Profit or Loss'!A24" xr:uid="{B644CDFA-BFF4-41B3-99A0-F05FBC46E622}"/>
    <hyperlink ref="A74" location="'Long Term - Profit or Loss'!A28" display="Long Term - Profit or Loss'!A28" xr:uid="{2E46CB1B-6B48-4EAB-975D-8DDDF89BE286}"/>
    <hyperlink ref="A75" location="'Long Term - Profit or Loss'!A29" display="Long Term - Profit or Loss'!A29" xr:uid="{43A0B273-7B78-4B59-AFA6-DDD7B242C86E}"/>
    <hyperlink ref="A78" location="'Long Term - Profit or Loss'!A32" display="Long Term - Profit or Loss'!A32" xr:uid="{0CEFF213-AFC4-455D-AFFE-053FD801D95A}"/>
    <hyperlink ref="A79" location="'Long Term - Profit or Loss'!A33" display="Long Term - Profit or Loss'!A33" xr:uid="{FCA9C580-81F0-4D1F-9B6A-1B1298E94571}"/>
    <hyperlink ref="A81" location="'Long Term - Profit or Loss'!A35" display="Long Term - Profit or Loss'!A35" xr:uid="{3B276064-D3EC-4C56-A502-6D9AA093AEBC}"/>
    <hyperlink ref="A85" location="'Long Term - Profit or Loss'!A39" display="Long Term - Profit or Loss'!A39" xr:uid="{A5E28E31-ED06-48CE-B56F-E67990B196C8}"/>
    <hyperlink ref="A16" location="'Long Term - Profit or Loss'!A16" display="Long Term - Profit or Loss'!A16" xr:uid="{91B9F44B-E705-4B2B-A7FF-25F2D201B4E3}"/>
    <hyperlink ref="A14:A15" location="'Long Term - Profit or Loss'!A13" display="'Long Term - Profit or Loss'!A13" xr:uid="{65CB71F0-1A6B-4315-8DE8-74E1B6315596}"/>
    <hyperlink ref="A14" location="'Long Term - Profit or Loss'!A15" display="Long Term - Profit or Loss'!A14" xr:uid="{68568835-5A99-40BF-B985-49067815453B}"/>
    <hyperlink ref="A15" location="'Long Term - Profit or Loss'!A15" display="Long Term - Profit or Loss'!A15" xr:uid="{7BE85ECF-D381-4423-9EA1-EB317EB8A925}"/>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
  <sheetViews>
    <sheetView zoomScaleNormal="100" workbookViewId="0"/>
  </sheetViews>
  <sheetFormatPr defaultRowHeight="14.5" x14ac:dyDescent="0.35"/>
  <cols>
    <col min="1" max="1" width="7.7265625" customWidth="1"/>
    <col min="2" max="2" width="66.26953125" customWidth="1"/>
    <col min="3" max="3" width="33.453125" style="19" customWidth="1"/>
  </cols>
  <sheetData>
    <row r="1" spans="1:3" x14ac:dyDescent="0.35">
      <c r="A1" s="13"/>
      <c r="B1" s="14" t="str">
        <f>'Cover Page '!C31</f>
        <v>LONG TERM AND GENERAL INSURANCE</v>
      </c>
    </row>
    <row r="2" spans="1:3" x14ac:dyDescent="0.35">
      <c r="A2" s="13"/>
      <c r="B2" s="14" t="str">
        <f>'Cover Page '!C28</f>
        <v>Annual Returns</v>
      </c>
    </row>
    <row r="3" spans="1:3" x14ac:dyDescent="0.35">
      <c r="A3" s="13"/>
      <c r="B3" s="14"/>
    </row>
    <row r="4" spans="1:3" x14ac:dyDescent="0.35">
      <c r="A4" s="13"/>
      <c r="B4" s="14" t="str">
        <f>'Cover Page '!C37</f>
        <v>TURKS AND CAICOS ISLANDS</v>
      </c>
    </row>
    <row r="5" spans="1:3" x14ac:dyDescent="0.35">
      <c r="A5" s="13"/>
      <c r="B5" s="14" t="str">
        <f>'Cover Page '!C35</f>
        <v>FINANCIAL SERVICES COMMISSION</v>
      </c>
    </row>
    <row r="6" spans="1:3" x14ac:dyDescent="0.35">
      <c r="A6" s="13"/>
      <c r="B6" s="14"/>
    </row>
    <row r="7" spans="1:3" x14ac:dyDescent="0.35">
      <c r="A7" s="13"/>
      <c r="B7" s="14" t="s">
        <v>26</v>
      </c>
    </row>
    <row r="8" spans="1:3" x14ac:dyDescent="0.35">
      <c r="A8" s="13"/>
      <c r="B8" s="13"/>
    </row>
    <row r="9" spans="1:3" x14ac:dyDescent="0.35">
      <c r="A9" s="13"/>
      <c r="B9" s="15" t="s">
        <v>27</v>
      </c>
      <c r="C9" s="269" t="s">
        <v>820</v>
      </c>
    </row>
    <row r="10" spans="1:3" x14ac:dyDescent="0.35">
      <c r="A10" s="13"/>
      <c r="B10" s="13" t="s">
        <v>28</v>
      </c>
      <c r="C10" s="269" t="s">
        <v>28</v>
      </c>
    </row>
    <row r="11" spans="1:3" x14ac:dyDescent="0.35">
      <c r="A11" s="13"/>
      <c r="B11" s="17" t="s">
        <v>966</v>
      </c>
      <c r="C11" s="20" t="s">
        <v>965</v>
      </c>
    </row>
    <row r="12" spans="1:3" x14ac:dyDescent="0.35">
      <c r="A12" s="13"/>
      <c r="B12" s="17" t="s">
        <v>468</v>
      </c>
      <c r="C12" s="20" t="s">
        <v>468</v>
      </c>
    </row>
    <row r="13" spans="1:3" x14ac:dyDescent="0.35">
      <c r="A13" s="13"/>
      <c r="B13" s="17" t="s">
        <v>469</v>
      </c>
      <c r="C13" s="20" t="s">
        <v>469</v>
      </c>
    </row>
    <row r="14" spans="1:3" x14ac:dyDescent="0.35">
      <c r="A14" s="13"/>
      <c r="B14" s="17" t="s">
        <v>955</v>
      </c>
      <c r="C14" s="20" t="s">
        <v>963</v>
      </c>
    </row>
    <row r="15" spans="1:3" x14ac:dyDescent="0.35">
      <c r="A15" s="13"/>
      <c r="B15" s="17" t="s">
        <v>956</v>
      </c>
      <c r="C15" s="20" t="s">
        <v>954</v>
      </c>
    </row>
    <row r="16" spans="1:3" x14ac:dyDescent="0.35">
      <c r="A16" s="13"/>
      <c r="B16" s="17" t="s">
        <v>879</v>
      </c>
      <c r="C16" s="20" t="s">
        <v>879</v>
      </c>
    </row>
    <row r="17" spans="1:3" x14ac:dyDescent="0.35">
      <c r="A17" s="13"/>
      <c r="B17" s="13"/>
    </row>
    <row r="18" spans="1:3" x14ac:dyDescent="0.35">
      <c r="B18" s="16" t="s">
        <v>29</v>
      </c>
      <c r="C18" s="88"/>
    </row>
    <row r="19" spans="1:3" x14ac:dyDescent="0.35">
      <c r="A19" s="13"/>
      <c r="B19" s="13" t="s">
        <v>30</v>
      </c>
      <c r="C19" s="33" t="s">
        <v>30</v>
      </c>
    </row>
    <row r="20" spans="1:3" x14ac:dyDescent="0.35">
      <c r="A20" s="13"/>
      <c r="B20" s="13" t="s">
        <v>518</v>
      </c>
      <c r="C20" s="33" t="s">
        <v>521</v>
      </c>
    </row>
    <row r="21" spans="1:3" x14ac:dyDescent="0.35">
      <c r="A21" s="13"/>
      <c r="B21" s="17" t="s">
        <v>519</v>
      </c>
      <c r="C21" s="20" t="s">
        <v>523</v>
      </c>
    </row>
    <row r="22" spans="1:3" x14ac:dyDescent="0.35">
      <c r="A22" s="13"/>
      <c r="B22" s="17" t="s">
        <v>520</v>
      </c>
      <c r="C22" s="20" t="s">
        <v>522</v>
      </c>
    </row>
    <row r="23" spans="1:3" x14ac:dyDescent="0.35">
      <c r="A23" s="13"/>
      <c r="B23" s="17"/>
      <c r="C23" s="20"/>
    </row>
    <row r="24" spans="1:3" x14ac:dyDescent="0.35">
      <c r="A24" s="13"/>
      <c r="B24" s="16" t="s">
        <v>465</v>
      </c>
      <c r="C24" s="20"/>
    </row>
    <row r="25" spans="1:3" x14ac:dyDescent="0.35">
      <c r="A25" s="13"/>
      <c r="B25" s="17" t="s">
        <v>454</v>
      </c>
      <c r="C25" s="20" t="s">
        <v>454</v>
      </c>
    </row>
    <row r="26" spans="1:3" x14ac:dyDescent="0.35">
      <c r="A26" s="13"/>
      <c r="B26" s="17" t="s">
        <v>455</v>
      </c>
      <c r="C26" s="20" t="s">
        <v>455</v>
      </c>
    </row>
    <row r="27" spans="1:3" x14ac:dyDescent="0.35">
      <c r="A27" s="13"/>
      <c r="B27" s="17" t="s">
        <v>456</v>
      </c>
      <c r="C27" s="20" t="s">
        <v>456</v>
      </c>
    </row>
    <row r="28" spans="1:3" x14ac:dyDescent="0.35">
      <c r="A28" s="13"/>
      <c r="B28" s="17" t="s">
        <v>452</v>
      </c>
      <c r="C28" s="20" t="s">
        <v>452</v>
      </c>
    </row>
    <row r="29" spans="1:3" x14ac:dyDescent="0.35">
      <c r="A29" s="13"/>
      <c r="B29" s="17" t="s">
        <v>457</v>
      </c>
      <c r="C29" s="20" t="s">
        <v>457</v>
      </c>
    </row>
    <row r="30" spans="1:3" x14ac:dyDescent="0.35">
      <c r="A30" s="13"/>
      <c r="B30" s="17"/>
      <c r="C30" s="20"/>
    </row>
    <row r="31" spans="1:3" x14ac:dyDescent="0.35">
      <c r="A31" s="13"/>
      <c r="B31" s="16" t="s">
        <v>466</v>
      </c>
      <c r="C31" s="20"/>
    </row>
    <row r="32" spans="1:3" x14ac:dyDescent="0.35">
      <c r="A32" s="13"/>
      <c r="B32" s="17" t="s">
        <v>461</v>
      </c>
      <c r="C32" s="20" t="s">
        <v>458</v>
      </c>
    </row>
    <row r="33" spans="1:3" x14ac:dyDescent="0.35">
      <c r="A33" s="13"/>
      <c r="B33" s="17" t="s">
        <v>460</v>
      </c>
      <c r="C33" s="20" t="s">
        <v>459</v>
      </c>
    </row>
    <row r="34" spans="1:3" x14ac:dyDescent="0.35">
      <c r="A34" s="13"/>
      <c r="B34" s="17" t="s">
        <v>462</v>
      </c>
      <c r="C34" s="20" t="s">
        <v>462</v>
      </c>
    </row>
    <row r="35" spans="1:3" x14ac:dyDescent="0.35">
      <c r="A35" s="13"/>
      <c r="B35" s="17" t="s">
        <v>453</v>
      </c>
      <c r="C35" s="20" t="s">
        <v>463</v>
      </c>
    </row>
    <row r="36" spans="1:3" x14ac:dyDescent="0.35">
      <c r="A36" s="13"/>
      <c r="B36" s="17"/>
      <c r="C36" s="20"/>
    </row>
    <row r="37" spans="1:3" x14ac:dyDescent="0.35">
      <c r="A37" s="13"/>
      <c r="B37" s="16" t="s">
        <v>467</v>
      </c>
      <c r="C37" s="20"/>
    </row>
    <row r="38" spans="1:3" x14ac:dyDescent="0.35">
      <c r="A38" s="13"/>
      <c r="B38" s="17" t="s">
        <v>691</v>
      </c>
      <c r="C38" s="20" t="s">
        <v>691</v>
      </c>
    </row>
    <row r="39" spans="1:3" x14ac:dyDescent="0.35">
      <c r="A39" s="13"/>
      <c r="B39" s="17" t="s">
        <v>961</v>
      </c>
      <c r="C39" s="20" t="s">
        <v>980</v>
      </c>
    </row>
    <row r="40" spans="1:3" x14ac:dyDescent="0.35">
      <c r="A40" s="13"/>
      <c r="B40" s="17" t="s">
        <v>959</v>
      </c>
      <c r="C40" s="20" t="s">
        <v>958</v>
      </c>
    </row>
    <row r="41" spans="1:3" x14ac:dyDescent="0.35">
      <c r="A41" s="13"/>
      <c r="B41" s="17" t="s">
        <v>960</v>
      </c>
      <c r="C41" s="20" t="s">
        <v>957</v>
      </c>
    </row>
    <row r="42" spans="1:3" x14ac:dyDescent="0.35">
      <c r="A42" s="13"/>
      <c r="B42" s="17" t="s">
        <v>448</v>
      </c>
      <c r="C42" s="20" t="s">
        <v>448</v>
      </c>
    </row>
    <row r="43" spans="1:3" x14ac:dyDescent="0.35">
      <c r="A43" s="13"/>
      <c r="B43" s="17"/>
      <c r="C43" s="88"/>
    </row>
    <row r="44" spans="1:3" x14ac:dyDescent="0.35">
      <c r="B44" s="16" t="s">
        <v>31</v>
      </c>
      <c r="C44" s="88"/>
    </row>
    <row r="45" spans="1:3" x14ac:dyDescent="0.35">
      <c r="A45" s="13"/>
      <c r="B45" s="13" t="s">
        <v>962</v>
      </c>
      <c r="C45" s="20" t="s">
        <v>464</v>
      </c>
    </row>
    <row r="46" spans="1:3" x14ac:dyDescent="0.35">
      <c r="A46" s="13"/>
      <c r="B46" s="13" t="s">
        <v>32</v>
      </c>
      <c r="C46" s="20" t="s">
        <v>52</v>
      </c>
    </row>
    <row r="47" spans="1:3" x14ac:dyDescent="0.35">
      <c r="A47" s="13"/>
      <c r="B47" s="13"/>
      <c r="C47" s="88"/>
    </row>
    <row r="48" spans="1:3" x14ac:dyDescent="0.35">
      <c r="A48" s="13"/>
      <c r="B48" s="18"/>
      <c r="C48" s="88"/>
    </row>
    <row r="49" spans="1:2" x14ac:dyDescent="0.35">
      <c r="A49" s="13"/>
      <c r="B49" s="18"/>
    </row>
    <row r="50" spans="1:2" x14ac:dyDescent="0.35">
      <c r="A50" s="13"/>
      <c r="B50" s="13"/>
    </row>
    <row r="51" spans="1:2" x14ac:dyDescent="0.35">
      <c r="A51" s="13"/>
      <c r="B51" s="13"/>
    </row>
    <row r="52" spans="1:2" x14ac:dyDescent="0.35">
      <c r="A52" s="13"/>
      <c r="B52" s="13"/>
    </row>
    <row r="53" spans="1:2" x14ac:dyDescent="0.35">
      <c r="A53" s="13"/>
      <c r="B53" s="13"/>
    </row>
    <row r="54" spans="1:2" ht="15.5" x14ac:dyDescent="0.35">
      <c r="A54" s="13"/>
      <c r="B54" s="11"/>
    </row>
    <row r="55" spans="1:2" x14ac:dyDescent="0.35">
      <c r="A55" s="13"/>
      <c r="B55" s="13"/>
    </row>
    <row r="56" spans="1:2" x14ac:dyDescent="0.35">
      <c r="A56" s="16"/>
      <c r="B56" s="17"/>
    </row>
    <row r="57" spans="1:2" x14ac:dyDescent="0.35">
      <c r="A57" s="13"/>
      <c r="B57" s="17"/>
    </row>
    <row r="58" spans="1:2" x14ac:dyDescent="0.35">
      <c r="A58" s="13"/>
      <c r="B58" s="17"/>
    </row>
    <row r="59" spans="1:2" x14ac:dyDescent="0.35">
      <c r="A59" s="13"/>
      <c r="B59" s="17"/>
    </row>
  </sheetData>
  <sheetProtection algorithmName="SHA-512" hashValue="g6S43+4kdO/9lYs/iaNCRetuKig9g96YxKrHatz/iaeCUGqJYlIqkB9C7tZ4Av+yHTILTEKKLW7upD+P8XV6dg==" saltValue="Z0MHjjD7N1dF3DTik6NX9A==" spinCount="100000" sheet="1" objects="1" scenarios="1"/>
  <hyperlinks>
    <hyperlink ref="C19" location="Assets!A1" display="Assets" xr:uid="{00000000-0004-0000-0100-000000000000}"/>
    <hyperlink ref="C20" location="'Liabilities and Equity'!A1" display="Liabilities &amp; Equity" xr:uid="{00000000-0004-0000-0100-000001000000}"/>
    <hyperlink ref="C21" location="'General - Profit or Loss'!A1" display="General - Profit or Loss" xr:uid="{00000000-0004-0000-0100-000002000000}"/>
    <hyperlink ref="C22" location="'Long Term - Profit or Loss'!A1" display="Long Term - Profit or Loss" xr:uid="{00000000-0004-0000-0100-000003000000}"/>
    <hyperlink ref="C25" location="'Summary of Investments'!A1" display="Summary of Investments" xr:uid="{00000000-0004-0000-0100-000005000000}"/>
    <hyperlink ref="C45" location="'Section 8 (3) '!A1" display="Section 8 (3) " xr:uid="{00000000-0004-0000-0100-000007000000}"/>
    <hyperlink ref="C46" location="'Solvency Assessment'!A1" display="Solvency Assessment" xr:uid="{00000000-0004-0000-0100-000008000000}"/>
    <hyperlink ref="C26" location="'Receivable From Payable To'!A1" display="'Receivable From Payable To'!A1" xr:uid="{F7656C1A-6E1A-4D34-A8D3-1BF3ED6F12B4}"/>
    <hyperlink ref="C27" location="'Statement of Changes in Equity'!A1" display="Statement of Changes in Equity" xr:uid="{EA4AFD5D-BC36-467C-8695-A252F484554F}"/>
    <hyperlink ref="C28" location="'Insurance and Reinsurance'!A1" display="Insurance and Reinsurance" xr:uid="{E7065E48-DA41-4566-81A5-E99F368D419F}"/>
    <hyperlink ref="C29" location="'Reinsurance Cont Held Summary'!A1" display="Reinsurance Cont Held Summary" xr:uid="{8861D659-9054-4950-9FAC-F5647D070D40}"/>
    <hyperlink ref="C32" location="'General - Ins Serv Result'!A1" display="General - Ins Serv Result" xr:uid="{0F089B75-87CE-422F-A224-D76FBECC65B5}"/>
    <hyperlink ref="C33" location="'Long Term - Ins Serv Result'!A1" display="Long Term - Ins Serv Result" xr:uid="{5A8106E4-ABD6-465C-AA5B-FFEA15104589}"/>
    <hyperlink ref="C34" location="'Investment Return'!A1" display="Investment Return" xr:uid="{0849D79E-4F14-41CA-AEF4-700C514FAF37}"/>
    <hyperlink ref="C35" location="'Ins Serv &amp; Other Operating exp'!A1" display="'Ins Serv &amp; Other Operating exp'!A1" xr:uid="{9D33197E-7EB5-426E-AB2A-AC680E287924}"/>
    <hyperlink ref="C38" location="'Long Term - Discount Rates'!A1" display="Long Term - Discount Rates" xr:uid="{90489E05-7ECA-4E2E-8412-6445D7F799CF}"/>
    <hyperlink ref="C12" location="'EWT Ratios'!A1" display="'EWT Ratios'!A1" xr:uid="{E04ADA43-F2D8-4EAA-814E-86B31C900ED2}"/>
    <hyperlink ref="C13" location="'Notes to Ratios'!A1" display="Notes to Ratios" xr:uid="{06149EAE-0FA0-4297-A727-0CDDFC28D4C9}"/>
    <hyperlink ref="C42" location="'Error Validation Page'!A1" display="Error Validation Page" xr:uid="{01FED8B0-93E0-4FDD-8171-A75B5FBB3B59}"/>
    <hyperlink ref="C9" location="'Cover Page '!A1" display="Cover Page " xr:uid="{87DC7A1A-F90F-4409-A6CF-7A1AE11E6356}"/>
    <hyperlink ref="C10" location="'Table of Contents'!A1" display="Table of Contents" xr:uid="{EB25D2E6-848F-4D7E-B680-5E99A7EFE1C2}"/>
    <hyperlink ref="C14" location="Affidavit!A1" display="Affidavit!A1" xr:uid="{DA9CB90D-AE70-4154-8436-280E2124A92B}"/>
    <hyperlink ref="C15" location="'Major Shareholders'!A1" display="'Major Shareholders'!A1" xr:uid="{8A4DB8D5-7E86-4AA8-8291-A2F82F4AA4F0}"/>
    <hyperlink ref="C16" location="'Directors and Officers'!A1" display="'Directors and Officers'" xr:uid="{EC3DC7D8-F517-4F2A-9F7B-0B3C0CDB2BB1}"/>
    <hyperlink ref="C41" location="'Long Term - Net Annual Premiums'!A1" display="'Long Term - Net Annual Premiums'!A1" xr:uid="{5A41FE6A-06AB-4341-A4C5-46F51AE67425}"/>
    <hyperlink ref="C40" location="'General - Net Annual Premiums'!A1" display="'General - Net Annual Premiums'!A1" xr:uid="{21FB9706-8561-452B-81D3-4DF99C2310D9}"/>
    <hyperlink ref="C39" location="'General - Analysis of Policies'!A1" display="General - Analysis of policies" xr:uid="{1018EBF4-42B0-4718-BF28-7F72C333FDD9}"/>
    <hyperlink ref="C11" location="Instructions!A1" display="Instructions!A1" xr:uid="{8278E187-1128-478A-9BA0-DD635DEBC44A}"/>
  </hyperlinks>
  <pageMargins left="0.7" right="0.7" top="0.75" bottom="0.75" header="0.3" footer="0.3"/>
  <pageSetup scale="86" orientation="portrait" r:id="rId1"/>
  <headerFooter>
    <oddFooter xml:space="preserve">&amp;L&amp;F&amp;C&amp;A&amp;RPage 2 </oddFooter>
  </headerFooter>
  <customProperties>
    <customPr name="Sheet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0E98-1BC3-405B-B759-18AC6F45E017}">
  <sheetPr>
    <pageSetUpPr fitToPage="1"/>
  </sheetPr>
  <dimension ref="A1:J72"/>
  <sheetViews>
    <sheetView workbookViewId="0">
      <selection activeCell="A11" sqref="A11"/>
    </sheetView>
  </sheetViews>
  <sheetFormatPr defaultColWidth="9.1796875" defaultRowHeight="15.5" x14ac:dyDescent="0.35"/>
  <cols>
    <col min="1" max="1" width="19.453125" style="2" customWidth="1"/>
    <col min="2" max="2" width="21" style="2" customWidth="1"/>
    <col min="3" max="3" width="48.7265625" style="1" customWidth="1"/>
    <col min="4" max="4" width="20" style="1" customWidth="1"/>
    <col min="5" max="5" width="19.26953125" style="1" customWidth="1"/>
    <col min="6" max="6" width="19.1796875" style="1" customWidth="1"/>
    <col min="7" max="7" width="20" style="1" customWidth="1"/>
    <col min="8" max="8" width="19.26953125" style="1" customWidth="1"/>
    <col min="9" max="9" width="19.1796875" style="1" customWidth="1"/>
    <col min="10" max="16384" width="9.1796875" style="1"/>
  </cols>
  <sheetData>
    <row r="1" spans="1:9" x14ac:dyDescent="0.35">
      <c r="C1" s="1" t="s">
        <v>23</v>
      </c>
      <c r="D1" s="386">
        <f>'Cover Page '!$C$21</f>
        <v>0</v>
      </c>
      <c r="E1" s="387"/>
    </row>
    <row r="2" spans="1:9" x14ac:dyDescent="0.35">
      <c r="C2" s="1" t="s">
        <v>24</v>
      </c>
      <c r="D2" s="140" t="str">
        <f>'Cover Page '!$C$24</f>
        <v>March</v>
      </c>
      <c r="E2" s="141">
        <f>'Cover Page '!$D$24</f>
        <v>2025</v>
      </c>
    </row>
    <row r="3" spans="1:9" x14ac:dyDescent="0.35">
      <c r="D3" s="23"/>
      <c r="E3"/>
    </row>
    <row r="4" spans="1:9" x14ac:dyDescent="0.35">
      <c r="C4" s="2"/>
      <c r="E4" s="3" t="s">
        <v>5</v>
      </c>
    </row>
    <row r="5" spans="1:9" x14ac:dyDescent="0.35">
      <c r="C5" s="2"/>
      <c r="E5" s="3"/>
    </row>
    <row r="6" spans="1:9" x14ac:dyDescent="0.35">
      <c r="C6" s="397" t="s">
        <v>291</v>
      </c>
      <c r="D6" s="397"/>
      <c r="E6" s="397"/>
    </row>
    <row r="7" spans="1:9" ht="16" thickBot="1" x14ac:dyDescent="0.4">
      <c r="C7" s="3"/>
      <c r="D7" s="3"/>
      <c r="E7" s="3"/>
    </row>
    <row r="8" spans="1:9" ht="16" thickBot="1" x14ac:dyDescent="0.4">
      <c r="D8" s="425" t="s">
        <v>318</v>
      </c>
      <c r="E8" s="426"/>
      <c r="F8" s="427"/>
      <c r="G8" s="425" t="s">
        <v>319</v>
      </c>
      <c r="H8" s="426"/>
      <c r="I8" s="427"/>
    </row>
    <row r="9" spans="1:9" ht="45" customHeight="1" thickBot="1" x14ac:dyDescent="0.4">
      <c r="A9" s="424" t="s">
        <v>33</v>
      </c>
      <c r="B9" s="424"/>
      <c r="D9" s="154" t="s">
        <v>788</v>
      </c>
      <c r="E9" s="155" t="s">
        <v>789</v>
      </c>
      <c r="F9" s="154" t="s">
        <v>790</v>
      </c>
      <c r="G9" s="154" t="s">
        <v>788</v>
      </c>
      <c r="H9" s="155" t="s">
        <v>789</v>
      </c>
      <c r="I9" s="154" t="s">
        <v>790</v>
      </c>
    </row>
    <row r="10" spans="1:9" ht="18.75" customHeight="1" thickBot="1" x14ac:dyDescent="0.4">
      <c r="A10" s="424" t="s">
        <v>34</v>
      </c>
      <c r="B10" s="424"/>
      <c r="C10" s="153"/>
      <c r="D10" s="110">
        <f>Assets!C9</f>
        <v>45747</v>
      </c>
      <c r="E10" s="110">
        <f>Assets!D9</f>
        <v>45657</v>
      </c>
      <c r="F10" s="110">
        <f>Assets!E9</f>
        <v>45382</v>
      </c>
      <c r="G10" s="110">
        <f>Assets!C9</f>
        <v>45747</v>
      </c>
      <c r="H10" s="110">
        <f>Assets!D9</f>
        <v>45657</v>
      </c>
      <c r="I10" s="110">
        <f>Assets!E9</f>
        <v>45382</v>
      </c>
    </row>
    <row r="11" spans="1:9" x14ac:dyDescent="0.35">
      <c r="A11" s="93"/>
      <c r="B11" s="93"/>
      <c r="C11" s="223" t="s">
        <v>292</v>
      </c>
      <c r="D11" s="224"/>
      <c r="E11" s="224"/>
      <c r="F11" s="224"/>
      <c r="G11" s="224"/>
      <c r="H11" s="224"/>
      <c r="I11" s="224"/>
    </row>
    <row r="12" spans="1:9" x14ac:dyDescent="0.35">
      <c r="A12" s="93"/>
      <c r="B12" s="93"/>
      <c r="C12" s="26" t="s">
        <v>297</v>
      </c>
      <c r="D12" s="50">
        <v>0</v>
      </c>
      <c r="E12" s="50">
        <v>0</v>
      </c>
      <c r="F12" s="50">
        <v>0</v>
      </c>
      <c r="G12" s="50">
        <v>0</v>
      </c>
      <c r="H12" s="50">
        <v>0</v>
      </c>
      <c r="I12" s="50">
        <v>0</v>
      </c>
    </row>
    <row r="13" spans="1:9" x14ac:dyDescent="0.35">
      <c r="A13" s="93"/>
      <c r="B13" s="93"/>
      <c r="C13" s="26" t="s">
        <v>298</v>
      </c>
      <c r="D13" s="50">
        <v>0</v>
      </c>
      <c r="E13" s="50">
        <v>0</v>
      </c>
      <c r="F13" s="50">
        <v>0</v>
      </c>
      <c r="G13" s="50">
        <v>0</v>
      </c>
      <c r="H13" s="50">
        <v>0</v>
      </c>
      <c r="I13" s="50">
        <v>0</v>
      </c>
    </row>
    <row r="14" spans="1:9" x14ac:dyDescent="0.35">
      <c r="A14" s="93"/>
      <c r="B14" s="93"/>
      <c r="C14" s="26" t="s">
        <v>299</v>
      </c>
      <c r="D14" s="50">
        <v>0</v>
      </c>
      <c r="E14" s="50">
        <v>0</v>
      </c>
      <c r="F14" s="50">
        <v>0</v>
      </c>
      <c r="G14" s="50">
        <v>0</v>
      </c>
      <c r="H14" s="50">
        <v>0</v>
      </c>
      <c r="I14" s="50">
        <v>0</v>
      </c>
    </row>
    <row r="15" spans="1:9" x14ac:dyDescent="0.35">
      <c r="A15" s="93"/>
      <c r="B15" s="93"/>
      <c r="C15" s="26" t="s">
        <v>300</v>
      </c>
      <c r="D15" s="50">
        <v>0</v>
      </c>
      <c r="E15" s="50">
        <v>0</v>
      </c>
      <c r="F15" s="50">
        <v>0</v>
      </c>
      <c r="G15" s="50">
        <v>0</v>
      </c>
      <c r="H15" s="50">
        <v>0</v>
      </c>
      <c r="I15" s="50">
        <v>0</v>
      </c>
    </row>
    <row r="16" spans="1:9" ht="44" x14ac:dyDescent="0.35">
      <c r="A16" s="93"/>
      <c r="B16" s="93"/>
      <c r="C16" s="225" t="s">
        <v>608</v>
      </c>
      <c r="D16" s="150">
        <f>SUM(D12:D15)</f>
        <v>0</v>
      </c>
      <c r="E16" s="150">
        <f t="shared" ref="E16:F16" si="0">SUM(E12:E15)</f>
        <v>0</v>
      </c>
      <c r="F16" s="150">
        <f t="shared" si="0"/>
        <v>0</v>
      </c>
      <c r="G16" s="150">
        <f>SUM(G12:G15)</f>
        <v>0</v>
      </c>
      <c r="H16" s="150">
        <f t="shared" ref="H16" si="1">SUM(H12:H15)</f>
        <v>0</v>
      </c>
      <c r="I16" s="150">
        <f t="shared" ref="I16" si="2">SUM(I12:I15)</f>
        <v>0</v>
      </c>
    </row>
    <row r="17" spans="1:9" x14ac:dyDescent="0.35">
      <c r="A17" s="93"/>
      <c r="B17" s="93"/>
      <c r="C17" s="152" t="s">
        <v>293</v>
      </c>
      <c r="D17" s="149"/>
      <c r="E17" s="149"/>
      <c r="F17" s="149"/>
      <c r="G17" s="149"/>
      <c r="H17" s="149"/>
      <c r="I17" s="149"/>
    </row>
    <row r="18" spans="1:9" x14ac:dyDescent="0.35">
      <c r="A18" s="93"/>
      <c r="B18" s="93"/>
      <c r="C18" s="152" t="s">
        <v>294</v>
      </c>
      <c r="D18" s="149"/>
      <c r="E18" s="149"/>
      <c r="F18" s="149"/>
      <c r="G18" s="149"/>
      <c r="H18" s="149"/>
      <c r="I18" s="149"/>
    </row>
    <row r="19" spans="1:9" x14ac:dyDescent="0.35">
      <c r="A19" s="93"/>
      <c r="B19" s="93"/>
      <c r="C19" s="26" t="s">
        <v>301</v>
      </c>
      <c r="D19" s="50">
        <v>0</v>
      </c>
      <c r="E19" s="50">
        <v>0</v>
      </c>
      <c r="F19" s="50">
        <v>0</v>
      </c>
      <c r="G19" s="50">
        <v>0</v>
      </c>
      <c r="H19" s="50">
        <v>0</v>
      </c>
      <c r="I19" s="50">
        <v>0</v>
      </c>
    </row>
    <row r="20" spans="1:9" x14ac:dyDescent="0.35">
      <c r="A20" s="93"/>
      <c r="B20" s="93"/>
      <c r="C20" s="26" t="s">
        <v>302</v>
      </c>
      <c r="D20" s="50">
        <v>0</v>
      </c>
      <c r="E20" s="50">
        <v>0</v>
      </c>
      <c r="F20" s="50">
        <v>0</v>
      </c>
      <c r="G20" s="50">
        <v>0</v>
      </c>
      <c r="H20" s="50">
        <v>0</v>
      </c>
      <c r="I20" s="50">
        <v>0</v>
      </c>
    </row>
    <row r="21" spans="1:9" x14ac:dyDescent="0.35">
      <c r="A21" s="93"/>
      <c r="B21" s="93"/>
      <c r="C21" s="26" t="s">
        <v>303</v>
      </c>
      <c r="D21" s="50">
        <v>0</v>
      </c>
      <c r="E21" s="50">
        <v>0</v>
      </c>
      <c r="F21" s="50">
        <v>0</v>
      </c>
      <c r="G21" s="50">
        <v>0</v>
      </c>
      <c r="H21" s="50">
        <v>0</v>
      </c>
      <c r="I21" s="50">
        <v>0</v>
      </c>
    </row>
    <row r="22" spans="1:9" x14ac:dyDescent="0.35">
      <c r="A22" s="93"/>
      <c r="B22" s="93"/>
      <c r="C22" s="26" t="s">
        <v>304</v>
      </c>
      <c r="D22" s="50">
        <v>0</v>
      </c>
      <c r="E22" s="50">
        <v>0</v>
      </c>
      <c r="F22" s="50">
        <v>0</v>
      </c>
      <c r="G22" s="50">
        <v>0</v>
      </c>
      <c r="H22" s="50">
        <v>0</v>
      </c>
      <c r="I22" s="50">
        <v>0</v>
      </c>
    </row>
    <row r="23" spans="1:9" x14ac:dyDescent="0.35">
      <c r="A23" s="93"/>
      <c r="B23" s="93"/>
      <c r="C23" s="26" t="s">
        <v>305</v>
      </c>
      <c r="D23" s="50">
        <v>0</v>
      </c>
      <c r="E23" s="50">
        <v>0</v>
      </c>
      <c r="F23" s="50">
        <v>0</v>
      </c>
      <c r="G23" s="50">
        <v>0</v>
      </c>
      <c r="H23" s="50">
        <v>0</v>
      </c>
      <c r="I23" s="50">
        <v>0</v>
      </c>
    </row>
    <row r="24" spans="1:9" ht="31" x14ac:dyDescent="0.35">
      <c r="A24" s="93"/>
      <c r="B24" s="93"/>
      <c r="C24" s="225" t="s">
        <v>609</v>
      </c>
      <c r="D24" s="150">
        <f>SUM(D19:D23)</f>
        <v>0</v>
      </c>
      <c r="E24" s="150">
        <f t="shared" ref="E24:F24" si="3">SUM(E19:E23)</f>
        <v>0</v>
      </c>
      <c r="F24" s="150">
        <f t="shared" si="3"/>
        <v>0</v>
      </c>
      <c r="G24" s="150">
        <f>SUM(G19:G23)</f>
        <v>0</v>
      </c>
      <c r="H24" s="150">
        <f t="shared" ref="H24" si="4">SUM(H19:H23)</f>
        <v>0</v>
      </c>
      <c r="I24" s="150">
        <f t="shared" ref="I24" si="5">SUM(I19:I23)</f>
        <v>0</v>
      </c>
    </row>
    <row r="25" spans="1:9" x14ac:dyDescent="0.35">
      <c r="A25" s="93"/>
      <c r="B25" s="93"/>
      <c r="C25" s="152" t="s">
        <v>295</v>
      </c>
      <c r="D25" s="149"/>
      <c r="E25" s="149"/>
      <c r="F25" s="149"/>
      <c r="G25" s="149"/>
      <c r="H25" s="149"/>
      <c r="I25" s="149"/>
    </row>
    <row r="26" spans="1:9" x14ac:dyDescent="0.35">
      <c r="A26" s="93"/>
      <c r="B26" s="93"/>
      <c r="C26" s="26" t="s">
        <v>306</v>
      </c>
      <c r="D26" s="50">
        <v>0</v>
      </c>
      <c r="E26" s="50">
        <v>0</v>
      </c>
      <c r="F26" s="50">
        <v>0</v>
      </c>
      <c r="G26" s="50">
        <v>0</v>
      </c>
      <c r="H26" s="50">
        <v>0</v>
      </c>
      <c r="I26" s="50">
        <v>0</v>
      </c>
    </row>
    <row r="27" spans="1:9" x14ac:dyDescent="0.35">
      <c r="A27" s="93"/>
      <c r="B27" s="93"/>
      <c r="C27" s="26" t="s">
        <v>307</v>
      </c>
      <c r="D27" s="50">
        <v>0</v>
      </c>
      <c r="E27" s="50">
        <v>0</v>
      </c>
      <c r="F27" s="50">
        <v>0</v>
      </c>
      <c r="G27" s="50">
        <v>0</v>
      </c>
      <c r="H27" s="50">
        <v>0</v>
      </c>
      <c r="I27" s="50">
        <v>0</v>
      </c>
    </row>
    <row r="28" spans="1:9" x14ac:dyDescent="0.35">
      <c r="A28" s="93"/>
      <c r="B28" s="93"/>
      <c r="C28" s="26" t="s">
        <v>308</v>
      </c>
      <c r="D28" s="50">
        <v>0</v>
      </c>
      <c r="E28" s="50">
        <v>0</v>
      </c>
      <c r="F28" s="50">
        <v>0</v>
      </c>
      <c r="G28" s="50">
        <v>0</v>
      </c>
      <c r="H28" s="50">
        <v>0</v>
      </c>
      <c r="I28" s="50">
        <v>0</v>
      </c>
    </row>
    <row r="29" spans="1:9" x14ac:dyDescent="0.35">
      <c r="A29" s="93"/>
      <c r="B29" s="93"/>
      <c r="C29" s="26" t="s">
        <v>309</v>
      </c>
      <c r="D29" s="50">
        <v>0</v>
      </c>
      <c r="E29" s="50">
        <v>0</v>
      </c>
      <c r="F29" s="50">
        <v>0</v>
      </c>
      <c r="G29" s="50">
        <v>0</v>
      </c>
      <c r="H29" s="50">
        <v>0</v>
      </c>
      <c r="I29" s="50">
        <v>0</v>
      </c>
    </row>
    <row r="30" spans="1:9" x14ac:dyDescent="0.35">
      <c r="A30" s="93"/>
      <c r="B30" s="93"/>
      <c r="C30" s="26" t="s">
        <v>310</v>
      </c>
      <c r="D30" s="50">
        <v>0</v>
      </c>
      <c r="E30" s="50">
        <v>0</v>
      </c>
      <c r="F30" s="50">
        <v>0</v>
      </c>
      <c r="G30" s="50">
        <v>0</v>
      </c>
      <c r="H30" s="50">
        <v>0</v>
      </c>
      <c r="I30" s="50">
        <v>0</v>
      </c>
    </row>
    <row r="31" spans="1:9" ht="33" customHeight="1" x14ac:dyDescent="0.35">
      <c r="A31" s="93"/>
      <c r="B31" s="93"/>
      <c r="C31" s="151" t="s">
        <v>610</v>
      </c>
      <c r="D31" s="150">
        <f>SUM(D26:D30)</f>
        <v>0</v>
      </c>
      <c r="E31" s="150">
        <f t="shared" ref="E31:F31" si="6">SUM(E26:E30)</f>
        <v>0</v>
      </c>
      <c r="F31" s="150">
        <f t="shared" si="6"/>
        <v>0</v>
      </c>
      <c r="G31" s="150">
        <f>SUM(G26:G30)</f>
        <v>0</v>
      </c>
      <c r="H31" s="150">
        <f t="shared" ref="H31" si="7">SUM(H26:H30)</f>
        <v>0</v>
      </c>
      <c r="I31" s="150">
        <f t="shared" ref="I31" si="8">SUM(I26:I30)</f>
        <v>0</v>
      </c>
    </row>
    <row r="32" spans="1:9" x14ac:dyDescent="0.35">
      <c r="A32" s="93"/>
      <c r="B32" s="93"/>
      <c r="C32" s="26" t="s">
        <v>311</v>
      </c>
      <c r="D32" s="50">
        <v>0</v>
      </c>
      <c r="E32" s="50">
        <v>0</v>
      </c>
      <c r="F32" s="50">
        <v>0</v>
      </c>
      <c r="G32" s="50">
        <v>0</v>
      </c>
      <c r="H32" s="50">
        <v>0</v>
      </c>
      <c r="I32" s="50">
        <v>0</v>
      </c>
    </row>
    <row r="33" spans="1:10" ht="31" x14ac:dyDescent="0.35">
      <c r="A33" s="93"/>
      <c r="B33" s="93"/>
      <c r="C33" s="157" t="s">
        <v>607</v>
      </c>
      <c r="D33" s="50">
        <v>0</v>
      </c>
      <c r="E33" s="50">
        <v>0</v>
      </c>
      <c r="F33" s="50">
        <v>0</v>
      </c>
      <c r="G33" s="50">
        <v>0</v>
      </c>
      <c r="H33" s="50">
        <v>0</v>
      </c>
      <c r="I33" s="50">
        <v>0</v>
      </c>
    </row>
    <row r="34" spans="1:10" ht="31" x14ac:dyDescent="0.35">
      <c r="A34" s="93"/>
      <c r="B34" s="93"/>
      <c r="C34" s="27" t="s">
        <v>312</v>
      </c>
      <c r="D34" s="50">
        <v>0</v>
      </c>
      <c r="E34" s="50">
        <v>0</v>
      </c>
      <c r="F34" s="50">
        <v>0</v>
      </c>
      <c r="G34" s="50">
        <v>0</v>
      </c>
      <c r="H34" s="50">
        <v>0</v>
      </c>
      <c r="I34" s="50">
        <v>0</v>
      </c>
    </row>
    <row r="35" spans="1:10" ht="31" x14ac:dyDescent="0.35">
      <c r="A35" s="93"/>
      <c r="B35" s="93"/>
      <c r="C35" s="27" t="s">
        <v>313</v>
      </c>
      <c r="D35" s="50">
        <v>0</v>
      </c>
      <c r="E35" s="50">
        <v>0</v>
      </c>
      <c r="F35" s="50">
        <v>0</v>
      </c>
      <c r="G35" s="50">
        <v>0</v>
      </c>
      <c r="H35" s="50">
        <v>0</v>
      </c>
      <c r="I35" s="50">
        <v>0</v>
      </c>
    </row>
    <row r="36" spans="1:10" s="10" customFormat="1" ht="28.5" x14ac:dyDescent="0.35">
      <c r="A36" s="138"/>
      <c r="B36" s="138"/>
      <c r="C36" s="151" t="s">
        <v>611</v>
      </c>
      <c r="D36" s="150">
        <f>D24 + SUM(D31:D35)</f>
        <v>0</v>
      </c>
      <c r="E36" s="150">
        <f t="shared" ref="E36:I36" si="9">E24 + SUM(E31:E35)</f>
        <v>0</v>
      </c>
      <c r="F36" s="150">
        <f t="shared" si="9"/>
        <v>0</v>
      </c>
      <c r="G36" s="150">
        <f t="shared" si="9"/>
        <v>0</v>
      </c>
      <c r="H36" s="150">
        <f t="shared" si="9"/>
        <v>0</v>
      </c>
      <c r="I36" s="150">
        <f t="shared" si="9"/>
        <v>0</v>
      </c>
    </row>
    <row r="37" spans="1:10" x14ac:dyDescent="0.35">
      <c r="A37" s="92"/>
      <c r="B37" s="92"/>
      <c r="C37" s="226" t="s">
        <v>296</v>
      </c>
      <c r="D37" s="149"/>
      <c r="E37" s="149"/>
      <c r="F37" s="149"/>
      <c r="G37" s="149"/>
      <c r="H37" s="149"/>
      <c r="I37" s="149"/>
    </row>
    <row r="38" spans="1:10" ht="31" x14ac:dyDescent="0.35">
      <c r="A38" s="93"/>
      <c r="B38" s="93"/>
      <c r="C38" s="26" t="s">
        <v>314</v>
      </c>
      <c r="D38" s="50">
        <v>0</v>
      </c>
      <c r="E38" s="50">
        <v>0</v>
      </c>
      <c r="F38" s="50">
        <v>0</v>
      </c>
      <c r="G38" s="50">
        <v>0</v>
      </c>
      <c r="H38" s="50">
        <v>0</v>
      </c>
      <c r="I38" s="50">
        <v>0</v>
      </c>
    </row>
    <row r="39" spans="1:10" x14ac:dyDescent="0.35">
      <c r="A39" s="93"/>
      <c r="B39" s="93"/>
      <c r="C39" s="26" t="s">
        <v>315</v>
      </c>
      <c r="D39" s="50">
        <v>0</v>
      </c>
      <c r="E39" s="50">
        <v>0</v>
      </c>
      <c r="F39" s="50">
        <v>0</v>
      </c>
      <c r="G39" s="50">
        <v>0</v>
      </c>
      <c r="H39" s="50">
        <v>0</v>
      </c>
      <c r="I39" s="50">
        <v>0</v>
      </c>
    </row>
    <row r="40" spans="1:10" ht="28.5" x14ac:dyDescent="0.35">
      <c r="A40" s="94" t="s">
        <v>994</v>
      </c>
      <c r="B40" s="94" t="s">
        <v>997</v>
      </c>
      <c r="C40" s="151" t="s">
        <v>612</v>
      </c>
      <c r="D40" s="150">
        <f>D36 - SUM(D38:D39)</f>
        <v>0</v>
      </c>
      <c r="E40" s="150">
        <f t="shared" ref="E40:I40" si="10">E36 - SUM(E38:E39)</f>
        <v>0</v>
      </c>
      <c r="F40" s="150">
        <f t="shared" si="10"/>
        <v>0</v>
      </c>
      <c r="G40" s="150">
        <f t="shared" si="10"/>
        <v>0</v>
      </c>
      <c r="H40" s="150">
        <f t="shared" si="10"/>
        <v>0</v>
      </c>
      <c r="I40" s="150">
        <f t="shared" si="10"/>
        <v>0</v>
      </c>
    </row>
    <row r="41" spans="1:10" x14ac:dyDescent="0.35">
      <c r="A41" s="94" t="s">
        <v>995</v>
      </c>
      <c r="B41" s="94" t="s">
        <v>998</v>
      </c>
      <c r="C41" s="27" t="s">
        <v>316</v>
      </c>
      <c r="D41" s="50">
        <v>0</v>
      </c>
      <c r="E41" s="50">
        <v>0</v>
      </c>
      <c r="F41" s="50">
        <v>0</v>
      </c>
      <c r="G41" s="50">
        <v>0</v>
      </c>
      <c r="H41" s="50">
        <v>0</v>
      </c>
      <c r="I41" s="50">
        <v>0</v>
      </c>
    </row>
    <row r="42" spans="1:10" ht="29" thickBot="1" x14ac:dyDescent="0.4">
      <c r="A42" s="94" t="s">
        <v>996</v>
      </c>
      <c r="B42" s="94" t="s">
        <v>766</v>
      </c>
      <c r="C42" s="143" t="s">
        <v>613</v>
      </c>
      <c r="D42" s="156">
        <f>D16+D40-D41</f>
        <v>0</v>
      </c>
      <c r="E42" s="156">
        <f t="shared" ref="E42:I42" si="11">E16+E40-E41</f>
        <v>0</v>
      </c>
      <c r="F42" s="156">
        <f t="shared" si="11"/>
        <v>0</v>
      </c>
      <c r="G42" s="156">
        <f t="shared" si="11"/>
        <v>0</v>
      </c>
      <c r="H42" s="156">
        <f t="shared" si="11"/>
        <v>0</v>
      </c>
      <c r="I42" s="156">
        <f t="shared" si="11"/>
        <v>0</v>
      </c>
    </row>
    <row r="43" spans="1:10" x14ac:dyDescent="0.35">
      <c r="A43" s="147"/>
      <c r="B43" s="147"/>
    </row>
    <row r="44" spans="1:10" x14ac:dyDescent="0.35">
      <c r="A44" s="93"/>
      <c r="B44" s="93"/>
      <c r="C44" s="186" t="s">
        <v>317</v>
      </c>
      <c r="D44" s="56">
        <v>0</v>
      </c>
      <c r="E44" s="149"/>
      <c r="F44" s="149"/>
      <c r="G44" s="56">
        <v>0</v>
      </c>
      <c r="H44" s="149"/>
      <c r="I44" s="149"/>
    </row>
    <row r="45" spans="1:10" x14ac:dyDescent="0.35">
      <c r="C45"/>
      <c r="G45" s="4"/>
      <c r="H45" s="4"/>
      <c r="I45" s="4"/>
      <c r="J45" s="4"/>
    </row>
    <row r="46" spans="1:10" x14ac:dyDescent="0.35">
      <c r="C46"/>
      <c r="G46" s="4"/>
      <c r="H46" s="5"/>
      <c r="I46" s="5"/>
      <c r="J46" s="5"/>
    </row>
    <row r="47" spans="1:10" x14ac:dyDescent="0.35">
      <c r="G47" s="4"/>
      <c r="H47" s="5"/>
      <c r="I47" s="5"/>
      <c r="J47" s="5"/>
    </row>
    <row r="48" spans="1:10" x14ac:dyDescent="0.35">
      <c r="G48" s="4"/>
      <c r="H48" s="4"/>
      <c r="I48" s="4"/>
      <c r="J48" s="4"/>
    </row>
    <row r="49" spans="7:10" x14ac:dyDescent="0.35">
      <c r="G49" s="4"/>
      <c r="H49" s="4"/>
      <c r="I49" s="4"/>
      <c r="J49" s="4"/>
    </row>
    <row r="50" spans="7:10" x14ac:dyDescent="0.35">
      <c r="G50" s="4"/>
      <c r="H50" s="4"/>
      <c r="I50" s="4"/>
      <c r="J50" s="4"/>
    </row>
    <row r="51" spans="7:10" x14ac:dyDescent="0.35">
      <c r="G51" s="4"/>
      <c r="H51" s="4"/>
      <c r="I51" s="4"/>
      <c r="J51" s="4"/>
    </row>
    <row r="52" spans="7:10" x14ac:dyDescent="0.35">
      <c r="G52" s="4"/>
      <c r="H52" s="4"/>
      <c r="I52" s="4"/>
      <c r="J52" s="4"/>
    </row>
    <row r="53" spans="7:10" x14ac:dyDescent="0.35">
      <c r="G53" s="4"/>
      <c r="H53" s="4"/>
      <c r="I53" s="4"/>
      <c r="J53" s="4"/>
    </row>
    <row r="54" spans="7:10" x14ac:dyDescent="0.35">
      <c r="G54" s="4"/>
      <c r="H54" s="4"/>
      <c r="I54" s="4"/>
      <c r="J54" s="4"/>
    </row>
    <row r="55" spans="7:10" x14ac:dyDescent="0.35">
      <c r="G55" s="4"/>
      <c r="H55" s="4"/>
      <c r="I55" s="4"/>
      <c r="J55" s="4"/>
    </row>
    <row r="56" spans="7:10" x14ac:dyDescent="0.35">
      <c r="G56" s="4"/>
      <c r="H56" s="4"/>
      <c r="I56" s="4"/>
      <c r="J56" s="4"/>
    </row>
    <row r="57" spans="7:10" x14ac:dyDescent="0.35">
      <c r="G57" s="4"/>
      <c r="H57" s="4"/>
      <c r="I57" s="4"/>
      <c r="J57" s="4"/>
    </row>
    <row r="58" spans="7:10" x14ac:dyDescent="0.35">
      <c r="G58" s="4"/>
      <c r="H58" s="4"/>
      <c r="I58" s="4"/>
      <c r="J58" s="4"/>
    </row>
    <row r="59" spans="7:10" x14ac:dyDescent="0.35">
      <c r="G59" s="4"/>
      <c r="H59" s="4"/>
      <c r="I59" s="4"/>
      <c r="J59" s="5"/>
    </row>
    <row r="60" spans="7:10" x14ac:dyDescent="0.35">
      <c r="G60" s="4"/>
      <c r="H60" s="4"/>
      <c r="I60" s="4"/>
      <c r="J60" s="5"/>
    </row>
    <row r="61" spans="7:10" x14ac:dyDescent="0.35">
      <c r="G61" s="4"/>
      <c r="H61" s="4"/>
      <c r="I61" s="4"/>
      <c r="J61" s="5"/>
    </row>
    <row r="62" spans="7:10" x14ac:dyDescent="0.35">
      <c r="G62" s="4"/>
      <c r="H62" s="4"/>
      <c r="I62" s="4"/>
      <c r="J62" s="5"/>
    </row>
    <row r="63" spans="7:10" x14ac:dyDescent="0.35">
      <c r="G63" s="5"/>
      <c r="H63" s="5"/>
      <c r="I63" s="5"/>
      <c r="J63" s="4"/>
    </row>
    <row r="64" spans="7:10" x14ac:dyDescent="0.35">
      <c r="G64" s="5"/>
      <c r="H64" s="4"/>
      <c r="I64" s="4"/>
      <c r="J64" s="8"/>
    </row>
    <row r="65" spans="3:10" x14ac:dyDescent="0.35">
      <c r="G65" s="8"/>
      <c r="H65" s="8"/>
      <c r="I65" s="8"/>
      <c r="J65" s="8"/>
    </row>
    <row r="70" spans="3:10" ht="118.5" customHeight="1" x14ac:dyDescent="0.35"/>
    <row r="71" spans="3:10" ht="41.25" customHeight="1" x14ac:dyDescent="0.35">
      <c r="C71" s="9"/>
    </row>
    <row r="72" spans="3:10" ht="41.25" customHeight="1" x14ac:dyDescent="0.35"/>
  </sheetData>
  <sheetProtection algorithmName="SHA-512" hashValue="sn+U4YT+tYXTYmOapJQINTJiX0Wx2szwktggFBAjFH4EJ3wGVf5AVdLAZrv7+aryRVFO/1TnDi7JaJgvypgnjg==" saltValue="waXdjW0jX7hWmeUFa/sqRQ==" spinCount="100000" sheet="1" formatCells="0" formatColumns="0" formatRows="0" selectLockedCells="1"/>
  <mergeCells count="6">
    <mergeCell ref="A10:B10"/>
    <mergeCell ref="D1:E1"/>
    <mergeCell ref="C6:E6"/>
    <mergeCell ref="D8:F8"/>
    <mergeCell ref="G8:I8"/>
    <mergeCell ref="A9:B9"/>
  </mergeCells>
  <hyperlinks>
    <hyperlink ref="B40" location="'Long Term - Profit or Loss'!A18" display="'Long Term - Profit or Loss'!A18" xr:uid="{70A8C4E5-985B-4129-A269-F7A8D462296C}"/>
    <hyperlink ref="B41" location="'Long Term - Profit or Loss'!A19" display="'Long Term - Profit or Loss'!A19" xr:uid="{D524F782-A727-47E3-A6FB-9142BEA09016}"/>
    <hyperlink ref="B42" location="'Long Term - Profit or Loss'!A20" display="'Long Term - Profit or Loss'!A20" xr:uid="{D27F8251-4BCE-49E5-BED2-B6C897EAF3B0}"/>
    <hyperlink ref="A40" location="'General - Profit or Loss'!A18" display="'General - Profit or Loss'!A18" xr:uid="{0B0EBAF5-9C29-4B9E-95FC-EE90D0FDB429}"/>
    <hyperlink ref="A41" location="'General - Profit or Loss'!A19" display="General - Profit or Loss'!A19" xr:uid="{B1917DA6-902F-499A-AFEA-DF9F5FBF3FC4}"/>
    <hyperlink ref="A42" location="'General - Profit or Loss'!A20" display="General - Profit or Loss'!A20" xr:uid="{350504FC-800D-4CD2-9781-0485D4B73053}"/>
  </hyperlinks>
  <pageMargins left="0.7" right="0.7" top="0.75" bottom="0.75" header="0.3" footer="0.3"/>
  <pageSetup scale="46" fitToHeight="0" orientation="portrait" r:id="rId1"/>
  <headerFooter>
    <oddFooter>&amp;L&amp;F&amp;C&amp;A&amp;RPage 3</oddFooter>
  </headerFooter>
  <customProperties>
    <customPr name="Sheet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72719-31B4-4793-87F5-F4AE1E0EC188}">
  <sheetPr>
    <pageSetUpPr fitToPage="1"/>
  </sheetPr>
  <dimension ref="A1:I77"/>
  <sheetViews>
    <sheetView workbookViewId="0">
      <selection activeCell="A11" sqref="A11"/>
    </sheetView>
  </sheetViews>
  <sheetFormatPr defaultColWidth="9.1796875" defaultRowHeight="15.5" x14ac:dyDescent="0.35"/>
  <cols>
    <col min="1" max="1" width="18.26953125" style="2" customWidth="1"/>
    <col min="2" max="2" width="48.7265625" style="1" customWidth="1"/>
    <col min="3" max="3" width="20" style="1" customWidth="1"/>
    <col min="4" max="4" width="19.26953125" style="1" customWidth="1"/>
    <col min="5" max="5" width="19.1796875" style="1" customWidth="1"/>
    <col min="6" max="6" width="20" style="1" customWidth="1"/>
    <col min="7" max="7" width="19.26953125" style="1" customWidth="1"/>
    <col min="8" max="8" width="19.1796875" style="1" customWidth="1"/>
    <col min="9" max="16384" width="9.1796875" style="1"/>
  </cols>
  <sheetData>
    <row r="1" spans="1:8" x14ac:dyDescent="0.35">
      <c r="B1" s="1" t="s">
        <v>23</v>
      </c>
      <c r="C1" s="386">
        <f>'Cover Page '!$C$21</f>
        <v>0</v>
      </c>
      <c r="D1" s="387"/>
    </row>
    <row r="2" spans="1:8" x14ac:dyDescent="0.35">
      <c r="B2" s="1" t="s">
        <v>24</v>
      </c>
      <c r="C2" s="140" t="str">
        <f>'Cover Page '!$C$24</f>
        <v>March</v>
      </c>
      <c r="D2" s="141">
        <f>'Cover Page '!$D$24</f>
        <v>2025</v>
      </c>
    </row>
    <row r="3" spans="1:8" x14ac:dyDescent="0.35">
      <c r="C3" s="23"/>
      <c r="D3"/>
    </row>
    <row r="4" spans="1:8" x14ac:dyDescent="0.35">
      <c r="B4" s="2"/>
      <c r="D4" s="3" t="s">
        <v>5</v>
      </c>
    </row>
    <row r="5" spans="1:8" x14ac:dyDescent="0.35">
      <c r="B5" s="2"/>
      <c r="D5" s="3"/>
    </row>
    <row r="6" spans="1:8" x14ac:dyDescent="0.35">
      <c r="B6" s="397" t="s">
        <v>320</v>
      </c>
      <c r="C6" s="397"/>
      <c r="D6" s="397"/>
    </row>
    <row r="7" spans="1:8" ht="16" thickBot="1" x14ac:dyDescent="0.4">
      <c r="B7" s="3"/>
      <c r="C7" s="3"/>
      <c r="D7" s="3"/>
    </row>
    <row r="8" spans="1:8" ht="16" thickBot="1" x14ac:dyDescent="0.4">
      <c r="C8" s="425" t="s">
        <v>318</v>
      </c>
      <c r="D8" s="426"/>
      <c r="E8" s="427"/>
      <c r="F8" s="425" t="s">
        <v>319</v>
      </c>
      <c r="G8" s="426"/>
      <c r="H8" s="427"/>
    </row>
    <row r="9" spans="1:8" ht="45" customHeight="1" thickBot="1" x14ac:dyDescent="0.4">
      <c r="A9" s="2" t="s">
        <v>33</v>
      </c>
      <c r="C9" s="154" t="s">
        <v>788</v>
      </c>
      <c r="D9" s="155" t="s">
        <v>789</v>
      </c>
      <c r="E9" s="154" t="s">
        <v>790</v>
      </c>
      <c r="F9" s="154" t="s">
        <v>788</v>
      </c>
      <c r="G9" s="155" t="s">
        <v>789</v>
      </c>
      <c r="H9" s="154" t="s">
        <v>790</v>
      </c>
    </row>
    <row r="10" spans="1:8" ht="18.75" customHeight="1" thickBot="1" x14ac:dyDescent="0.4">
      <c r="A10" s="2" t="s">
        <v>34</v>
      </c>
      <c r="B10" s="153"/>
      <c r="C10" s="110">
        <f>Assets!C9</f>
        <v>45747</v>
      </c>
      <c r="D10" s="110">
        <f>Assets!D9</f>
        <v>45657</v>
      </c>
      <c r="E10" s="110">
        <f>Assets!E9</f>
        <v>45382</v>
      </c>
      <c r="F10" s="110">
        <f>Assets!C9</f>
        <v>45747</v>
      </c>
      <c r="G10" s="110">
        <f>Assets!D9</f>
        <v>45657</v>
      </c>
      <c r="H10" s="110">
        <f>Assets!E9</f>
        <v>45382</v>
      </c>
    </row>
    <row r="11" spans="1:8" x14ac:dyDescent="0.35">
      <c r="A11" s="93"/>
      <c r="B11" s="25" t="s">
        <v>324</v>
      </c>
      <c r="C11" s="50">
        <v>0</v>
      </c>
      <c r="D11" s="50">
        <v>0</v>
      </c>
      <c r="E11" s="50">
        <v>0</v>
      </c>
      <c r="F11" s="50">
        <v>0</v>
      </c>
      <c r="G11" s="50">
        <v>0</v>
      </c>
      <c r="H11" s="50">
        <v>0</v>
      </c>
    </row>
    <row r="12" spans="1:8" x14ac:dyDescent="0.35">
      <c r="A12" s="93"/>
      <c r="B12" s="26" t="s">
        <v>325</v>
      </c>
      <c r="C12" s="50">
        <v>0</v>
      </c>
      <c r="D12" s="50">
        <v>0</v>
      </c>
      <c r="E12" s="50">
        <v>0</v>
      </c>
      <c r="F12" s="50">
        <v>0</v>
      </c>
      <c r="G12" s="50">
        <v>0</v>
      </c>
      <c r="H12" s="50">
        <v>0</v>
      </c>
    </row>
    <row r="13" spans="1:8" x14ac:dyDescent="0.35">
      <c r="A13" s="93"/>
      <c r="B13" s="26" t="s">
        <v>326</v>
      </c>
      <c r="C13" s="50">
        <v>0</v>
      </c>
      <c r="D13" s="50">
        <v>0</v>
      </c>
      <c r="E13" s="50">
        <v>0</v>
      </c>
      <c r="F13" s="50">
        <v>0</v>
      </c>
      <c r="G13" s="50">
        <v>0</v>
      </c>
      <c r="H13" s="50">
        <v>0</v>
      </c>
    </row>
    <row r="14" spans="1:8" x14ac:dyDescent="0.35">
      <c r="A14" s="93"/>
      <c r="B14" s="26" t="s">
        <v>327</v>
      </c>
      <c r="C14" s="50">
        <v>0</v>
      </c>
      <c r="D14" s="50">
        <v>0</v>
      </c>
      <c r="E14" s="50">
        <v>0</v>
      </c>
      <c r="F14" s="50">
        <v>0</v>
      </c>
      <c r="G14" s="50">
        <v>0</v>
      </c>
      <c r="H14" s="50">
        <v>0</v>
      </c>
    </row>
    <row r="15" spans="1:8" x14ac:dyDescent="0.35">
      <c r="A15" s="93"/>
      <c r="B15" s="26" t="s">
        <v>328</v>
      </c>
      <c r="C15" s="50">
        <v>0</v>
      </c>
      <c r="D15" s="50">
        <v>0</v>
      </c>
      <c r="E15" s="50">
        <v>0</v>
      </c>
      <c r="F15" s="50">
        <v>0</v>
      </c>
      <c r="G15" s="50">
        <v>0</v>
      </c>
      <c r="H15" s="50">
        <v>0</v>
      </c>
    </row>
    <row r="16" spans="1:8" x14ac:dyDescent="0.35">
      <c r="A16" s="93"/>
      <c r="B16" s="26" t="s">
        <v>329</v>
      </c>
      <c r="C16" s="50">
        <v>0</v>
      </c>
      <c r="D16" s="50">
        <v>0</v>
      </c>
      <c r="E16" s="50">
        <v>0</v>
      </c>
      <c r="F16" s="50">
        <v>0</v>
      </c>
      <c r="G16" s="50">
        <v>0</v>
      </c>
      <c r="H16" s="50">
        <v>0</v>
      </c>
    </row>
    <row r="17" spans="1:8" x14ac:dyDescent="0.35">
      <c r="A17" s="93"/>
      <c r="B17" s="26" t="s">
        <v>330</v>
      </c>
      <c r="C17" s="50">
        <v>0</v>
      </c>
      <c r="D17" s="50">
        <v>0</v>
      </c>
      <c r="E17" s="50">
        <v>0</v>
      </c>
      <c r="F17" s="50">
        <v>0</v>
      </c>
      <c r="G17" s="50">
        <v>0</v>
      </c>
      <c r="H17" s="50">
        <v>0</v>
      </c>
    </row>
    <row r="18" spans="1:8" x14ac:dyDescent="0.35">
      <c r="A18" s="93"/>
      <c r="B18" s="26" t="s">
        <v>331</v>
      </c>
      <c r="C18" s="50">
        <v>0</v>
      </c>
      <c r="D18" s="50">
        <v>0</v>
      </c>
      <c r="E18" s="50">
        <v>0</v>
      </c>
      <c r="F18" s="50">
        <v>0</v>
      </c>
      <c r="G18" s="50">
        <v>0</v>
      </c>
      <c r="H18" s="50">
        <v>0</v>
      </c>
    </row>
    <row r="19" spans="1:8" x14ac:dyDescent="0.35">
      <c r="A19" s="93"/>
      <c r="B19" s="26" t="s">
        <v>332</v>
      </c>
      <c r="C19" s="50">
        <v>0</v>
      </c>
      <c r="D19" s="50">
        <v>0</v>
      </c>
      <c r="E19" s="50">
        <v>0</v>
      </c>
      <c r="F19" s="50">
        <v>0</v>
      </c>
      <c r="G19" s="50">
        <v>0</v>
      </c>
      <c r="H19" s="50">
        <v>0</v>
      </c>
    </row>
    <row r="20" spans="1:8" x14ac:dyDescent="0.35">
      <c r="A20" s="93"/>
      <c r="B20" s="26" t="s">
        <v>333</v>
      </c>
      <c r="C20" s="50">
        <v>0</v>
      </c>
      <c r="D20" s="50">
        <v>0</v>
      </c>
      <c r="E20" s="50">
        <v>0</v>
      </c>
      <c r="F20" s="50">
        <v>0</v>
      </c>
      <c r="G20" s="50">
        <v>0</v>
      </c>
      <c r="H20" s="50">
        <v>0</v>
      </c>
    </row>
    <row r="21" spans="1:8" x14ac:dyDescent="0.35">
      <c r="A21" s="93"/>
      <c r="B21" s="26" t="s">
        <v>334</v>
      </c>
      <c r="C21" s="50">
        <v>0</v>
      </c>
      <c r="D21" s="50">
        <v>0</v>
      </c>
      <c r="E21" s="50">
        <v>0</v>
      </c>
      <c r="F21" s="50">
        <v>0</v>
      </c>
      <c r="G21" s="50">
        <v>0</v>
      </c>
      <c r="H21" s="50">
        <v>0</v>
      </c>
    </row>
    <row r="22" spans="1:8" ht="31" x14ac:dyDescent="0.35">
      <c r="A22" s="93"/>
      <c r="B22" s="26" t="s">
        <v>614</v>
      </c>
      <c r="C22" s="50">
        <v>0</v>
      </c>
      <c r="D22" s="50">
        <v>0</v>
      </c>
      <c r="E22" s="50">
        <v>0</v>
      </c>
      <c r="F22" s="50">
        <v>0</v>
      </c>
      <c r="G22" s="50">
        <v>0</v>
      </c>
      <c r="H22" s="50">
        <v>0</v>
      </c>
    </row>
    <row r="23" spans="1:8" x14ac:dyDescent="0.35">
      <c r="A23" s="93"/>
      <c r="B23" s="26" t="s">
        <v>335</v>
      </c>
      <c r="C23" s="50">
        <v>0</v>
      </c>
      <c r="D23" s="50">
        <v>0</v>
      </c>
      <c r="E23" s="50">
        <v>0</v>
      </c>
      <c r="F23" s="50">
        <v>0</v>
      </c>
      <c r="G23" s="50">
        <v>0</v>
      </c>
      <c r="H23" s="50">
        <v>0</v>
      </c>
    </row>
    <row r="24" spans="1:8" x14ac:dyDescent="0.35">
      <c r="A24" s="93"/>
      <c r="B24" s="26" t="s">
        <v>336</v>
      </c>
      <c r="C24" s="50">
        <v>0</v>
      </c>
      <c r="D24" s="50">
        <v>0</v>
      </c>
      <c r="E24" s="50">
        <v>0</v>
      </c>
      <c r="F24" s="50">
        <v>0</v>
      </c>
      <c r="G24" s="50">
        <v>0</v>
      </c>
      <c r="H24" s="50">
        <v>0</v>
      </c>
    </row>
    <row r="25" spans="1:8" ht="31" x14ac:dyDescent="0.35">
      <c r="A25" s="93"/>
      <c r="B25" s="26" t="s">
        <v>337</v>
      </c>
      <c r="C25" s="50">
        <v>0</v>
      </c>
      <c r="D25" s="50">
        <v>0</v>
      </c>
      <c r="E25" s="50">
        <v>0</v>
      </c>
      <c r="F25" s="50">
        <v>0</v>
      </c>
      <c r="G25" s="50">
        <v>0</v>
      </c>
      <c r="H25" s="50">
        <v>0</v>
      </c>
    </row>
    <row r="26" spans="1:8" ht="31" x14ac:dyDescent="0.35">
      <c r="A26" s="93"/>
      <c r="B26" s="26" t="s">
        <v>338</v>
      </c>
      <c r="C26" s="50">
        <v>0</v>
      </c>
      <c r="D26" s="50">
        <v>0</v>
      </c>
      <c r="E26" s="50">
        <v>0</v>
      </c>
      <c r="F26" s="50">
        <v>0</v>
      </c>
      <c r="G26" s="50">
        <v>0</v>
      </c>
      <c r="H26" s="50">
        <v>0</v>
      </c>
    </row>
    <row r="27" spans="1:8" ht="31" x14ac:dyDescent="0.35">
      <c r="A27" s="93"/>
      <c r="B27" s="26" t="s">
        <v>339</v>
      </c>
      <c r="C27" s="50">
        <v>0</v>
      </c>
      <c r="D27" s="50">
        <v>0</v>
      </c>
      <c r="E27" s="50">
        <v>0</v>
      </c>
      <c r="F27" s="50">
        <v>0</v>
      </c>
      <c r="G27" s="50">
        <v>0</v>
      </c>
      <c r="H27" s="50">
        <v>0</v>
      </c>
    </row>
    <row r="28" spans="1:8" x14ac:dyDescent="0.35">
      <c r="A28" s="93"/>
      <c r="B28" s="26" t="s">
        <v>340</v>
      </c>
      <c r="C28" s="50">
        <v>0</v>
      </c>
      <c r="D28" s="50">
        <v>0</v>
      </c>
      <c r="E28" s="50">
        <v>0</v>
      </c>
      <c r="F28" s="50">
        <v>0</v>
      </c>
      <c r="G28" s="50">
        <v>0</v>
      </c>
      <c r="H28" s="50">
        <v>0</v>
      </c>
    </row>
    <row r="29" spans="1:8" x14ac:dyDescent="0.35">
      <c r="A29" s="93"/>
      <c r="B29" s="26" t="s">
        <v>341</v>
      </c>
      <c r="C29" s="50">
        <v>0</v>
      </c>
      <c r="D29" s="50">
        <v>0</v>
      </c>
      <c r="E29" s="50">
        <v>0</v>
      </c>
      <c r="F29" s="50">
        <v>0</v>
      </c>
      <c r="G29" s="50">
        <v>0</v>
      </c>
      <c r="H29" s="50">
        <v>0</v>
      </c>
    </row>
    <row r="30" spans="1:8" x14ac:dyDescent="0.35">
      <c r="A30" s="93"/>
      <c r="B30" s="26" t="s">
        <v>342</v>
      </c>
      <c r="C30" s="50">
        <v>0</v>
      </c>
      <c r="D30" s="50">
        <v>0</v>
      </c>
      <c r="E30" s="50">
        <v>0</v>
      </c>
      <c r="F30" s="50">
        <v>0</v>
      </c>
      <c r="G30" s="50">
        <v>0</v>
      </c>
      <c r="H30" s="50">
        <v>0</v>
      </c>
    </row>
    <row r="31" spans="1:8" ht="33" customHeight="1" x14ac:dyDescent="0.35">
      <c r="A31" s="93"/>
      <c r="B31" s="27" t="s">
        <v>343</v>
      </c>
      <c r="C31" s="50">
        <v>0</v>
      </c>
      <c r="D31" s="50">
        <v>0</v>
      </c>
      <c r="E31" s="50">
        <v>0</v>
      </c>
      <c r="F31" s="50">
        <v>0</v>
      </c>
      <c r="G31" s="50">
        <v>0</v>
      </c>
      <c r="H31" s="50">
        <v>0</v>
      </c>
    </row>
    <row r="32" spans="1:8" x14ac:dyDescent="0.35">
      <c r="A32" s="93"/>
      <c r="B32" s="26" t="s">
        <v>344</v>
      </c>
      <c r="C32" s="50">
        <v>0</v>
      </c>
      <c r="D32" s="50">
        <v>0</v>
      </c>
      <c r="E32" s="50">
        <v>0</v>
      </c>
      <c r="F32" s="50">
        <v>0</v>
      </c>
      <c r="G32" s="50">
        <v>0</v>
      </c>
      <c r="H32" s="50">
        <v>0</v>
      </c>
    </row>
    <row r="33" spans="1:8" x14ac:dyDescent="0.35">
      <c r="A33" s="93"/>
      <c r="B33" s="26" t="s">
        <v>345</v>
      </c>
      <c r="C33" s="50">
        <v>0</v>
      </c>
      <c r="D33" s="50">
        <v>0</v>
      </c>
      <c r="E33" s="50">
        <v>0</v>
      </c>
      <c r="F33" s="50">
        <v>0</v>
      </c>
      <c r="G33" s="50">
        <v>0</v>
      </c>
      <c r="H33" s="50">
        <v>0</v>
      </c>
    </row>
    <row r="34" spans="1:8" x14ac:dyDescent="0.35">
      <c r="A34" s="93"/>
      <c r="B34" s="26" t="s">
        <v>616</v>
      </c>
      <c r="C34" s="50">
        <v>0</v>
      </c>
      <c r="D34" s="50">
        <v>0</v>
      </c>
      <c r="E34" s="50">
        <v>0</v>
      </c>
      <c r="F34" s="50">
        <v>0</v>
      </c>
      <c r="G34" s="50">
        <v>0</v>
      </c>
      <c r="H34" s="50">
        <v>0</v>
      </c>
    </row>
    <row r="35" spans="1:8" x14ac:dyDescent="0.35">
      <c r="A35" s="93"/>
      <c r="B35" s="27" t="s">
        <v>617</v>
      </c>
      <c r="C35" s="50">
        <v>0</v>
      </c>
      <c r="D35" s="50">
        <v>0</v>
      </c>
      <c r="E35" s="50">
        <v>0</v>
      </c>
      <c r="F35" s="50">
        <v>0</v>
      </c>
      <c r="G35" s="50">
        <v>0</v>
      </c>
      <c r="H35" s="50">
        <v>0</v>
      </c>
    </row>
    <row r="36" spans="1:8" x14ac:dyDescent="0.35">
      <c r="A36" s="93"/>
      <c r="B36" s="27" t="s">
        <v>618</v>
      </c>
      <c r="C36" s="50">
        <v>0</v>
      </c>
      <c r="D36" s="50">
        <v>0</v>
      </c>
      <c r="E36" s="50">
        <v>0</v>
      </c>
      <c r="F36" s="50">
        <v>0</v>
      </c>
      <c r="G36" s="50">
        <v>0</v>
      </c>
      <c r="H36" s="50">
        <v>0</v>
      </c>
    </row>
    <row r="37" spans="1:8" x14ac:dyDescent="0.35">
      <c r="A37" s="92"/>
      <c r="B37" s="226" t="s">
        <v>615</v>
      </c>
      <c r="C37" s="149"/>
      <c r="D37" s="149"/>
      <c r="E37" s="149"/>
      <c r="F37" s="149"/>
      <c r="G37" s="149"/>
      <c r="H37" s="149"/>
    </row>
    <row r="38" spans="1:8" x14ac:dyDescent="0.35">
      <c r="A38" s="92"/>
      <c r="B38" s="227" t="s">
        <v>322</v>
      </c>
      <c r="C38" s="50">
        <v>0</v>
      </c>
      <c r="D38" s="50">
        <v>0</v>
      </c>
      <c r="E38" s="50">
        <v>0</v>
      </c>
      <c r="F38" s="50">
        <v>0</v>
      </c>
      <c r="G38" s="50">
        <v>0</v>
      </c>
      <c r="H38" s="50">
        <v>0</v>
      </c>
    </row>
    <row r="39" spans="1:8" x14ac:dyDescent="0.35">
      <c r="A39" s="93"/>
      <c r="B39" s="157" t="s">
        <v>323</v>
      </c>
      <c r="C39" s="50">
        <v>0</v>
      </c>
      <c r="D39" s="50">
        <v>0</v>
      </c>
      <c r="E39" s="50">
        <v>0</v>
      </c>
      <c r="F39" s="50">
        <v>0</v>
      </c>
      <c r="G39" s="50">
        <v>0</v>
      </c>
      <c r="H39" s="50">
        <v>0</v>
      </c>
    </row>
    <row r="40" spans="1:8" x14ac:dyDescent="0.35">
      <c r="A40" s="93"/>
      <c r="B40" s="157" t="s">
        <v>619</v>
      </c>
      <c r="C40" s="50">
        <v>0</v>
      </c>
      <c r="D40" s="50">
        <v>0</v>
      </c>
      <c r="E40" s="50">
        <v>0</v>
      </c>
      <c r="F40" s="50">
        <v>0</v>
      </c>
      <c r="G40" s="50">
        <v>0</v>
      </c>
      <c r="H40" s="50">
        <v>0</v>
      </c>
    </row>
    <row r="41" spans="1:8" x14ac:dyDescent="0.35">
      <c r="A41" s="93"/>
      <c r="B41" s="151" t="s">
        <v>620</v>
      </c>
      <c r="C41" s="150">
        <f>SUM(C11:C40)</f>
        <v>0</v>
      </c>
      <c r="D41" s="150">
        <f t="shared" ref="D41:H41" si="0">SUM(D11:D40)</f>
        <v>0</v>
      </c>
      <c r="E41" s="150">
        <f t="shared" si="0"/>
        <v>0</v>
      </c>
      <c r="F41" s="150">
        <f t="shared" si="0"/>
        <v>0</v>
      </c>
      <c r="G41" s="150">
        <f t="shared" si="0"/>
        <v>0</v>
      </c>
      <c r="H41" s="150">
        <f t="shared" si="0"/>
        <v>0</v>
      </c>
    </row>
    <row r="42" spans="1:8" ht="31" x14ac:dyDescent="0.35">
      <c r="A42" s="93"/>
      <c r="B42" s="27" t="s">
        <v>621</v>
      </c>
      <c r="C42" s="50">
        <v>0</v>
      </c>
      <c r="D42" s="50">
        <v>0</v>
      </c>
      <c r="E42" s="50">
        <v>0</v>
      </c>
      <c r="F42" s="50">
        <v>0</v>
      </c>
      <c r="G42" s="50">
        <v>0</v>
      </c>
      <c r="H42" s="50">
        <v>0</v>
      </c>
    </row>
    <row r="43" spans="1:8" ht="31" x14ac:dyDescent="0.35">
      <c r="A43" s="93"/>
      <c r="B43" s="27" t="s">
        <v>622</v>
      </c>
      <c r="C43" s="50">
        <v>0</v>
      </c>
      <c r="D43" s="50">
        <v>0</v>
      </c>
      <c r="E43" s="50">
        <v>0</v>
      </c>
      <c r="F43" s="50">
        <v>0</v>
      </c>
      <c r="G43" s="50">
        <v>0</v>
      </c>
      <c r="H43" s="50">
        <v>0</v>
      </c>
    </row>
    <row r="44" spans="1:8" x14ac:dyDescent="0.35">
      <c r="A44" s="93"/>
      <c r="B44" s="151" t="s">
        <v>623</v>
      </c>
      <c r="C44" s="150">
        <f>SUM(C41:C43)</f>
        <v>0</v>
      </c>
      <c r="D44" s="150">
        <f t="shared" ref="D44:H44" si="1">SUM(D41:D43)</f>
        <v>0</v>
      </c>
      <c r="E44" s="150">
        <f t="shared" si="1"/>
        <v>0</v>
      </c>
      <c r="F44" s="150">
        <f t="shared" si="1"/>
        <v>0</v>
      </c>
      <c r="G44" s="150">
        <f t="shared" si="1"/>
        <v>0</v>
      </c>
      <c r="H44" s="150">
        <f t="shared" si="1"/>
        <v>0</v>
      </c>
    </row>
    <row r="45" spans="1:8" x14ac:dyDescent="0.35">
      <c r="A45" s="93"/>
      <c r="B45" s="226" t="s">
        <v>321</v>
      </c>
      <c r="C45" s="149"/>
      <c r="D45" s="149"/>
      <c r="E45" s="149"/>
      <c r="F45" s="149"/>
      <c r="G45" s="149"/>
      <c r="H45" s="149"/>
    </row>
    <row r="46" spans="1:8" x14ac:dyDescent="0.35">
      <c r="A46" s="93"/>
      <c r="B46" s="27" t="s">
        <v>624</v>
      </c>
      <c r="C46" s="50">
        <v>0</v>
      </c>
      <c r="D46" s="50">
        <v>0</v>
      </c>
      <c r="E46" s="50">
        <v>0</v>
      </c>
      <c r="F46" s="50">
        <v>0</v>
      </c>
      <c r="G46" s="50">
        <v>0</v>
      </c>
      <c r="H46" s="50">
        <v>0</v>
      </c>
    </row>
    <row r="47" spans="1:8" x14ac:dyDescent="0.35">
      <c r="A47" s="93"/>
      <c r="B47" s="27" t="s">
        <v>625</v>
      </c>
      <c r="C47" s="50">
        <v>0</v>
      </c>
      <c r="D47" s="50">
        <v>0</v>
      </c>
      <c r="E47" s="50">
        <v>0</v>
      </c>
      <c r="F47" s="50">
        <v>0</v>
      </c>
      <c r="G47" s="50">
        <v>0</v>
      </c>
      <c r="H47" s="50">
        <v>0</v>
      </c>
    </row>
    <row r="48" spans="1:8" ht="16" thickBot="1" x14ac:dyDescent="0.4">
      <c r="A48" s="92"/>
      <c r="B48" s="143" t="s">
        <v>626</v>
      </c>
      <c r="C48" s="144">
        <f>SUM(C46:C47)</f>
        <v>0</v>
      </c>
      <c r="D48" s="144">
        <f t="shared" ref="D48:H48" si="2">SUM(D46:D47)</f>
        <v>0</v>
      </c>
      <c r="E48" s="144">
        <f t="shared" si="2"/>
        <v>0</v>
      </c>
      <c r="F48" s="144">
        <f t="shared" si="2"/>
        <v>0</v>
      </c>
      <c r="G48" s="144">
        <f t="shared" si="2"/>
        <v>0</v>
      </c>
      <c r="H48" s="144">
        <f t="shared" si="2"/>
        <v>0</v>
      </c>
    </row>
    <row r="49" spans="1:9" x14ac:dyDescent="0.35">
      <c r="A49" s="145"/>
    </row>
    <row r="50" spans="1:9" x14ac:dyDescent="0.35">
      <c r="B50"/>
      <c r="F50" s="4"/>
      <c r="G50" s="4"/>
      <c r="H50" s="4"/>
      <c r="I50" s="4"/>
    </row>
    <row r="51" spans="1:9" x14ac:dyDescent="0.35">
      <c r="B51" s="1" t="s">
        <v>447</v>
      </c>
      <c r="F51" s="4"/>
      <c r="G51" s="5"/>
      <c r="H51" s="5"/>
      <c r="I51" s="5"/>
    </row>
    <row r="52" spans="1:9" x14ac:dyDescent="0.35">
      <c r="A52" s="192"/>
      <c r="B52" s="186" t="s">
        <v>627</v>
      </c>
      <c r="C52" s="182" t="str">
        <f>IF(ABS(C44-C48)&lt;1,"","ERROR")</f>
        <v/>
      </c>
      <c r="D52" s="182" t="str">
        <f t="shared" ref="D52:H52" si="3">IF(ABS(D44-D48)&lt;1,"","ERROR")</f>
        <v/>
      </c>
      <c r="E52" s="182" t="str">
        <f t="shared" si="3"/>
        <v/>
      </c>
      <c r="F52" s="182" t="str">
        <f t="shared" si="3"/>
        <v/>
      </c>
      <c r="G52" s="182" t="str">
        <f t="shared" si="3"/>
        <v/>
      </c>
      <c r="H52" s="182" t="str">
        <f t="shared" si="3"/>
        <v/>
      </c>
      <c r="I52" s="5"/>
    </row>
    <row r="53" spans="1:9" x14ac:dyDescent="0.35">
      <c r="F53" s="4"/>
      <c r="G53" s="4"/>
      <c r="H53" s="4"/>
      <c r="I53" s="4"/>
    </row>
    <row r="54" spans="1:9" x14ac:dyDescent="0.35">
      <c r="F54" s="4"/>
      <c r="G54" s="4"/>
      <c r="H54" s="4"/>
      <c r="I54" s="4"/>
    </row>
    <row r="55" spans="1:9" x14ac:dyDescent="0.35">
      <c r="F55" s="4"/>
      <c r="G55" s="4"/>
      <c r="H55" s="4"/>
      <c r="I55" s="4"/>
    </row>
    <row r="56" spans="1:9" x14ac:dyDescent="0.35">
      <c r="F56" s="4"/>
      <c r="G56" s="4"/>
      <c r="H56" s="4"/>
      <c r="I56" s="4"/>
    </row>
    <row r="57" spans="1:9" x14ac:dyDescent="0.35">
      <c r="F57" s="4"/>
      <c r="G57" s="4"/>
      <c r="H57" s="4"/>
      <c r="I57" s="4"/>
    </row>
    <row r="58" spans="1:9" x14ac:dyDescent="0.35">
      <c r="F58" s="4"/>
      <c r="G58" s="4"/>
      <c r="H58" s="4"/>
      <c r="I58" s="4"/>
    </row>
    <row r="59" spans="1:9" x14ac:dyDescent="0.35">
      <c r="F59" s="4"/>
      <c r="G59" s="4"/>
      <c r="H59" s="4"/>
      <c r="I59" s="4"/>
    </row>
    <row r="60" spans="1:9" x14ac:dyDescent="0.35">
      <c r="F60" s="4"/>
      <c r="G60" s="4"/>
      <c r="H60" s="4"/>
      <c r="I60" s="4"/>
    </row>
    <row r="61" spans="1:9" x14ac:dyDescent="0.35">
      <c r="F61" s="4"/>
      <c r="G61" s="4"/>
      <c r="H61" s="4"/>
      <c r="I61" s="4"/>
    </row>
    <row r="62" spans="1:9" x14ac:dyDescent="0.35">
      <c r="F62" s="4"/>
      <c r="G62" s="4"/>
      <c r="H62" s="4"/>
      <c r="I62" s="4"/>
    </row>
    <row r="63" spans="1:9" x14ac:dyDescent="0.35">
      <c r="F63" s="4"/>
      <c r="G63" s="4"/>
      <c r="H63" s="4"/>
      <c r="I63" s="4"/>
    </row>
    <row r="64" spans="1:9" x14ac:dyDescent="0.35">
      <c r="F64" s="4"/>
      <c r="G64" s="4"/>
      <c r="H64" s="4"/>
      <c r="I64" s="5"/>
    </row>
    <row r="65" spans="2:9" x14ac:dyDescent="0.35">
      <c r="F65" s="4"/>
      <c r="G65" s="5"/>
      <c r="H65" s="5"/>
      <c r="I65" s="5"/>
    </row>
    <row r="66" spans="2:9" x14ac:dyDescent="0.35">
      <c r="F66" s="4"/>
      <c r="G66" s="4"/>
      <c r="H66" s="4"/>
      <c r="I66" s="4"/>
    </row>
    <row r="67" spans="2:9" x14ac:dyDescent="0.35">
      <c r="F67" s="4"/>
      <c r="G67" s="4"/>
      <c r="H67" s="4"/>
      <c r="I67" s="5"/>
    </row>
    <row r="68" spans="2:9" x14ac:dyDescent="0.35">
      <c r="F68" s="5"/>
      <c r="G68" s="5"/>
      <c r="H68" s="5"/>
      <c r="I68" s="4"/>
    </row>
    <row r="69" spans="2:9" x14ac:dyDescent="0.35">
      <c r="F69" s="5"/>
      <c r="G69" s="4"/>
      <c r="H69" s="4"/>
      <c r="I69" s="8"/>
    </row>
    <row r="70" spans="2:9" x14ac:dyDescent="0.35">
      <c r="F70" s="8"/>
      <c r="G70" s="8"/>
      <c r="H70" s="8"/>
      <c r="I70" s="8"/>
    </row>
    <row r="75" spans="2:9" ht="118.5" customHeight="1" x14ac:dyDescent="0.35"/>
    <row r="76" spans="2:9" ht="41.25" customHeight="1" x14ac:dyDescent="0.35">
      <c r="B76" s="9"/>
    </row>
    <row r="77" spans="2:9" ht="41.25" customHeight="1" x14ac:dyDescent="0.35"/>
  </sheetData>
  <sheetProtection algorithmName="SHA-512" hashValue="1Rzo/w+Z9Q7kN86cmzAA8mcOJ3hmkHdKslB9GomtZI3CclYRYsqtggLYHkQTVj+9oa3iNKkS1tMLT05gJPzRBQ==" saltValue="o6ecu9hi+aXg8WMn5lujNA==" spinCount="100000" sheet="1" formatCells="0" formatColumns="0" formatRows="0" selectLockedCells="1"/>
  <mergeCells count="4">
    <mergeCell ref="C1:D1"/>
    <mergeCell ref="B6:D6"/>
    <mergeCell ref="C8:E8"/>
    <mergeCell ref="F8:H8"/>
  </mergeCells>
  <conditionalFormatting sqref="C52:H52">
    <cfRule type="cellIs" dxfId="1" priority="1" operator="equal">
      <formula>"ERROR"</formula>
    </cfRule>
  </conditionalFormatting>
  <pageMargins left="0.7" right="0.7" top="0.75" bottom="0.75" header="0.3" footer="0.3"/>
  <pageSetup scale="46" fitToHeight="0" orientation="portrait" r:id="rId1"/>
  <headerFooter>
    <oddFooter>&amp;L&amp;F&amp;C&amp;A&amp;RPage 3</oddFooter>
  </headerFooter>
  <customProperties>
    <customPr name="Sheet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2215-C45A-42DB-8FB1-54530128DBE6}">
  <sheetPr>
    <pageSetUpPr fitToPage="1"/>
  </sheetPr>
  <dimension ref="A1:S72"/>
  <sheetViews>
    <sheetView workbookViewId="0">
      <selection activeCell="A13" sqref="A13"/>
    </sheetView>
  </sheetViews>
  <sheetFormatPr defaultColWidth="9.1796875" defaultRowHeight="15.5" x14ac:dyDescent="0.35"/>
  <cols>
    <col min="1" max="1" width="18.453125" style="2" customWidth="1"/>
    <col min="2" max="2" width="63.7265625" style="1" customWidth="1"/>
    <col min="3" max="3" width="19.54296875" style="1" customWidth="1"/>
    <col min="4" max="9" width="16.81640625" style="1" customWidth="1"/>
    <col min="10" max="11" width="17.1796875" style="1" customWidth="1"/>
    <col min="12" max="12" width="18.1796875" style="1" customWidth="1"/>
    <col min="13" max="13" width="19.54296875" customWidth="1"/>
    <col min="14" max="15" width="19.453125" customWidth="1"/>
    <col min="16" max="16" width="45.81640625" style="1" customWidth="1"/>
    <col min="17" max="16384" width="9.1796875" style="1"/>
  </cols>
  <sheetData>
    <row r="1" spans="1:16" x14ac:dyDescent="0.35">
      <c r="B1" s="1" t="s">
        <v>23</v>
      </c>
      <c r="C1" s="386">
        <f>'Cover Page '!$C$21</f>
        <v>0</v>
      </c>
      <c r="D1" s="387"/>
    </row>
    <row r="2" spans="1:16" x14ac:dyDescent="0.35">
      <c r="B2" s="1" t="s">
        <v>24</v>
      </c>
      <c r="C2" s="140" t="str">
        <f>'Cover Page '!$C$24</f>
        <v>March</v>
      </c>
      <c r="D2" s="141">
        <f>'Cover Page '!$D$24</f>
        <v>2025</v>
      </c>
    </row>
    <row r="3" spans="1:16" x14ac:dyDescent="0.35">
      <c r="C3" s="174"/>
      <c r="D3"/>
    </row>
    <row r="4" spans="1:16" x14ac:dyDescent="0.35">
      <c r="D4" s="3"/>
      <c r="E4" s="3"/>
    </row>
    <row r="5" spans="1:16" x14ac:dyDescent="0.35">
      <c r="C5" s="3"/>
      <c r="D5" s="3"/>
      <c r="E5" s="3"/>
    </row>
    <row r="6" spans="1:16" x14ac:dyDescent="0.35">
      <c r="B6" s="102" t="s">
        <v>628</v>
      </c>
      <c r="C6" s="3"/>
    </row>
    <row r="7" spans="1:16" x14ac:dyDescent="0.35">
      <c r="B7" s="102" t="s">
        <v>346</v>
      </c>
      <c r="C7" s="3"/>
    </row>
    <row r="8" spans="1:16" ht="16" thickBot="1" x14ac:dyDescent="0.4">
      <c r="B8" s="102" t="s">
        <v>629</v>
      </c>
    </row>
    <row r="9" spans="1:16" customFormat="1" ht="15" thickBot="1" x14ac:dyDescent="0.4">
      <c r="C9" s="430" t="s">
        <v>356</v>
      </c>
      <c r="D9" s="429" t="s">
        <v>347</v>
      </c>
      <c r="E9" s="429"/>
      <c r="F9" s="429"/>
      <c r="G9" s="429"/>
      <c r="H9" s="429"/>
      <c r="I9" s="429"/>
      <c r="J9" s="428" t="s">
        <v>348</v>
      </c>
      <c r="K9" s="428" t="s">
        <v>349</v>
      </c>
    </row>
    <row r="10" spans="1:16" customFormat="1" ht="15" thickBot="1" x14ac:dyDescent="0.4">
      <c r="C10" s="430"/>
      <c r="D10" s="429" t="s">
        <v>350</v>
      </c>
      <c r="E10" s="429"/>
      <c r="F10" s="429"/>
      <c r="G10" s="429" t="s">
        <v>351</v>
      </c>
      <c r="H10" s="429"/>
      <c r="I10" s="429"/>
      <c r="J10" s="428"/>
      <c r="K10" s="428"/>
    </row>
    <row r="11" spans="1:16" ht="79" customHeight="1" thickBot="1" x14ac:dyDescent="0.4">
      <c r="A11" s="2" t="s">
        <v>33</v>
      </c>
      <c r="C11" s="430"/>
      <c r="D11" s="230" t="s">
        <v>352</v>
      </c>
      <c r="E11" s="229" t="s">
        <v>353</v>
      </c>
      <c r="F11" s="229" t="s">
        <v>354</v>
      </c>
      <c r="G11" s="230" t="s">
        <v>352</v>
      </c>
      <c r="H11" s="229" t="s">
        <v>353</v>
      </c>
      <c r="I11" s="229" t="s">
        <v>354</v>
      </c>
      <c r="J11" s="428"/>
      <c r="K11" s="428"/>
      <c r="L11"/>
      <c r="P11"/>
    </row>
    <row r="12" spans="1:16" ht="24" customHeight="1" thickBot="1" x14ac:dyDescent="0.4">
      <c r="A12" s="2" t="s">
        <v>34</v>
      </c>
      <c r="B12" s="10"/>
      <c r="C12" s="430"/>
      <c r="D12" s="228" t="s">
        <v>355</v>
      </c>
      <c r="E12" s="228" t="s">
        <v>355</v>
      </c>
      <c r="F12" s="228" t="s">
        <v>355</v>
      </c>
      <c r="G12" s="228" t="s">
        <v>355</v>
      </c>
      <c r="H12" s="228" t="s">
        <v>355</v>
      </c>
      <c r="I12" s="228" t="s">
        <v>355</v>
      </c>
      <c r="J12" s="228" t="s">
        <v>355</v>
      </c>
      <c r="K12" s="228" t="s">
        <v>355</v>
      </c>
      <c r="L12"/>
    </row>
    <row r="13" spans="1:16" ht="31" x14ac:dyDescent="0.35">
      <c r="A13" s="94"/>
      <c r="B13" s="178" t="s">
        <v>357</v>
      </c>
      <c r="C13" s="149"/>
      <c r="D13" s="149"/>
      <c r="E13" s="149"/>
      <c r="F13" s="149"/>
      <c r="G13" s="149"/>
      <c r="H13" s="149"/>
      <c r="I13" s="149"/>
      <c r="J13" s="149"/>
      <c r="K13" s="149"/>
      <c r="L13"/>
    </row>
    <row r="14" spans="1:16" x14ac:dyDescent="0.35">
      <c r="A14" s="94"/>
      <c r="B14" s="179" t="s">
        <v>358</v>
      </c>
      <c r="C14" s="258">
        <v>0</v>
      </c>
      <c r="D14" s="258">
        <v>0</v>
      </c>
      <c r="E14" s="258">
        <v>0</v>
      </c>
      <c r="F14" s="258">
        <v>0</v>
      </c>
      <c r="G14" s="258">
        <v>0</v>
      </c>
      <c r="H14" s="258">
        <v>0</v>
      </c>
      <c r="I14" s="258">
        <v>0</v>
      </c>
      <c r="J14" s="258">
        <v>0</v>
      </c>
      <c r="K14" s="258">
        <v>0</v>
      </c>
      <c r="L14"/>
    </row>
    <row r="15" spans="1:16" x14ac:dyDescent="0.35">
      <c r="A15" s="94"/>
      <c r="B15" s="179" t="s">
        <v>359</v>
      </c>
      <c r="C15" s="258">
        <v>0</v>
      </c>
      <c r="D15" s="258">
        <v>0</v>
      </c>
      <c r="E15" s="258">
        <v>0</v>
      </c>
      <c r="F15" s="258">
        <v>0</v>
      </c>
      <c r="G15" s="258">
        <v>0</v>
      </c>
      <c r="H15" s="258">
        <v>0</v>
      </c>
      <c r="I15" s="258">
        <v>0</v>
      </c>
      <c r="J15" s="258">
        <v>0</v>
      </c>
      <c r="K15" s="258">
        <v>0</v>
      </c>
      <c r="L15"/>
    </row>
    <row r="16" spans="1:16" x14ac:dyDescent="0.35">
      <c r="A16" s="94"/>
      <c r="B16" s="179" t="s">
        <v>360</v>
      </c>
      <c r="C16" s="258">
        <v>0</v>
      </c>
      <c r="D16" s="258">
        <v>0</v>
      </c>
      <c r="E16" s="258">
        <v>0</v>
      </c>
      <c r="F16" s="258">
        <v>0</v>
      </c>
      <c r="G16" s="258">
        <v>0</v>
      </c>
      <c r="H16" s="258">
        <v>0</v>
      </c>
      <c r="I16" s="258">
        <v>0</v>
      </c>
      <c r="J16" s="258">
        <v>0</v>
      </c>
      <c r="K16" s="258">
        <v>0</v>
      </c>
      <c r="L16"/>
    </row>
    <row r="17" spans="1:19" x14ac:dyDescent="0.35">
      <c r="A17" s="94"/>
      <c r="B17" s="179" t="s">
        <v>361</v>
      </c>
      <c r="C17" s="258">
        <v>0</v>
      </c>
      <c r="D17" s="258">
        <v>0</v>
      </c>
      <c r="E17" s="258">
        <v>0</v>
      </c>
      <c r="F17" s="258">
        <v>0</v>
      </c>
      <c r="G17" s="258">
        <v>0</v>
      </c>
      <c r="H17" s="258">
        <v>0</v>
      </c>
      <c r="I17" s="258">
        <v>0</v>
      </c>
      <c r="J17" s="258">
        <v>0</v>
      </c>
      <c r="K17" s="258">
        <v>0</v>
      </c>
      <c r="L17"/>
    </row>
    <row r="18" spans="1:19" x14ac:dyDescent="0.35">
      <c r="A18" s="94"/>
      <c r="B18" s="179" t="s">
        <v>362</v>
      </c>
      <c r="C18" s="258">
        <v>0</v>
      </c>
      <c r="D18" s="258">
        <v>0</v>
      </c>
      <c r="E18" s="258">
        <v>0</v>
      </c>
      <c r="F18" s="258">
        <v>0</v>
      </c>
      <c r="G18" s="258">
        <v>0</v>
      </c>
      <c r="H18" s="258">
        <v>0</v>
      </c>
      <c r="I18" s="258">
        <v>0</v>
      </c>
      <c r="J18" s="258">
        <v>0</v>
      </c>
      <c r="K18" s="258">
        <v>0</v>
      </c>
      <c r="L18"/>
    </row>
    <row r="19" spans="1:19" x14ac:dyDescent="0.35">
      <c r="A19" s="94"/>
      <c r="B19" s="179" t="s">
        <v>363</v>
      </c>
      <c r="C19" s="258">
        <v>0</v>
      </c>
      <c r="D19" s="258">
        <v>0</v>
      </c>
      <c r="E19" s="258">
        <v>0</v>
      </c>
      <c r="F19" s="258">
        <v>0</v>
      </c>
      <c r="G19" s="258">
        <v>0</v>
      </c>
      <c r="H19" s="258">
        <v>0</v>
      </c>
      <c r="I19" s="258">
        <v>0</v>
      </c>
      <c r="J19" s="258">
        <v>0</v>
      </c>
      <c r="K19" s="258">
        <v>0</v>
      </c>
      <c r="L19"/>
    </row>
    <row r="20" spans="1:19" x14ac:dyDescent="0.35">
      <c r="A20" s="94"/>
      <c r="B20" s="179" t="s">
        <v>364</v>
      </c>
      <c r="C20" s="258">
        <v>0</v>
      </c>
      <c r="D20" s="258">
        <v>0</v>
      </c>
      <c r="E20" s="258">
        <v>0</v>
      </c>
      <c r="F20" s="258">
        <v>0</v>
      </c>
      <c r="G20" s="258">
        <v>0</v>
      </c>
      <c r="H20" s="258">
        <v>0</v>
      </c>
      <c r="I20" s="258">
        <v>0</v>
      </c>
      <c r="J20" s="258">
        <v>0</v>
      </c>
      <c r="K20" s="258">
        <v>0</v>
      </c>
      <c r="L20"/>
    </row>
    <row r="21" spans="1:19" x14ac:dyDescent="0.35">
      <c r="A21" s="94"/>
      <c r="B21" s="179" t="s">
        <v>365</v>
      </c>
      <c r="C21" s="258">
        <v>0</v>
      </c>
      <c r="D21" s="258">
        <v>0</v>
      </c>
      <c r="E21" s="258">
        <v>0</v>
      </c>
      <c r="F21" s="258">
        <v>0</v>
      </c>
      <c r="G21" s="258">
        <v>0</v>
      </c>
      <c r="H21" s="258">
        <v>0</v>
      </c>
      <c r="I21" s="258">
        <v>0</v>
      </c>
      <c r="J21" s="258">
        <v>0</v>
      </c>
      <c r="K21" s="258">
        <v>0</v>
      </c>
      <c r="L21"/>
    </row>
    <row r="22" spans="1:19" x14ac:dyDescent="0.35">
      <c r="A22" s="94"/>
      <c r="B22" s="179" t="s">
        <v>366</v>
      </c>
      <c r="C22" s="258">
        <v>0</v>
      </c>
      <c r="D22" s="258">
        <v>0</v>
      </c>
      <c r="E22" s="258">
        <v>0</v>
      </c>
      <c r="F22" s="258">
        <v>0</v>
      </c>
      <c r="G22" s="258">
        <v>0</v>
      </c>
      <c r="H22" s="258">
        <v>0</v>
      </c>
      <c r="I22" s="258">
        <v>0</v>
      </c>
      <c r="J22" s="258">
        <v>0</v>
      </c>
      <c r="K22" s="258">
        <v>0</v>
      </c>
      <c r="L22"/>
    </row>
    <row r="23" spans="1:19" x14ac:dyDescent="0.35">
      <c r="A23" s="94"/>
      <c r="B23" s="179" t="s">
        <v>367</v>
      </c>
      <c r="C23" s="258">
        <v>0</v>
      </c>
      <c r="D23" s="258">
        <v>0</v>
      </c>
      <c r="E23" s="258">
        <v>0</v>
      </c>
      <c r="F23" s="258">
        <v>0</v>
      </c>
      <c r="G23" s="258">
        <v>0</v>
      </c>
      <c r="H23" s="258">
        <v>0</v>
      </c>
      <c r="I23" s="258">
        <v>0</v>
      </c>
      <c r="J23" s="258">
        <v>0</v>
      </c>
      <c r="K23" s="258">
        <v>0</v>
      </c>
      <c r="L23"/>
    </row>
    <row r="24" spans="1:19" x14ac:dyDescent="0.35">
      <c r="A24" s="94"/>
      <c r="B24" s="179" t="s">
        <v>368</v>
      </c>
      <c r="C24" s="258">
        <v>0</v>
      </c>
      <c r="D24" s="258">
        <v>0</v>
      </c>
      <c r="E24" s="258">
        <v>0</v>
      </c>
      <c r="F24" s="258">
        <v>0</v>
      </c>
      <c r="G24" s="258">
        <v>0</v>
      </c>
      <c r="H24" s="258">
        <v>0</v>
      </c>
      <c r="I24" s="258">
        <v>0</v>
      </c>
      <c r="J24" s="258">
        <v>0</v>
      </c>
      <c r="K24" s="258">
        <v>0</v>
      </c>
      <c r="L24"/>
    </row>
    <row r="25" spans="1:19" x14ac:dyDescent="0.35">
      <c r="A25" s="94"/>
      <c r="B25" s="179" t="s">
        <v>369</v>
      </c>
      <c r="C25" s="258">
        <v>0</v>
      </c>
      <c r="D25" s="258">
        <v>0</v>
      </c>
      <c r="E25" s="258">
        <v>0</v>
      </c>
      <c r="F25" s="258">
        <v>0</v>
      </c>
      <c r="G25" s="258">
        <v>0</v>
      </c>
      <c r="H25" s="258">
        <v>0</v>
      </c>
      <c r="I25" s="258">
        <v>0</v>
      </c>
      <c r="J25" s="258">
        <v>0</v>
      </c>
      <c r="K25" s="258">
        <v>0</v>
      </c>
      <c r="L25"/>
    </row>
    <row r="26" spans="1:19" x14ac:dyDescent="0.35">
      <c r="A26" s="94"/>
      <c r="B26" s="179" t="s">
        <v>370</v>
      </c>
      <c r="C26" s="258">
        <v>0</v>
      </c>
      <c r="D26" s="258">
        <v>0</v>
      </c>
      <c r="E26" s="258">
        <v>0</v>
      </c>
      <c r="F26" s="258">
        <v>0</v>
      </c>
      <c r="G26" s="258">
        <v>0</v>
      </c>
      <c r="H26" s="258">
        <v>0</v>
      </c>
      <c r="I26" s="258">
        <v>0</v>
      </c>
      <c r="J26" s="258">
        <v>0</v>
      </c>
      <c r="K26" s="258">
        <v>0</v>
      </c>
      <c r="L26"/>
    </row>
    <row r="27" spans="1:19" s="10" customFormat="1" x14ac:dyDescent="0.35">
      <c r="A27" s="94"/>
      <c r="B27" s="179" t="s">
        <v>371</v>
      </c>
      <c r="C27" s="258">
        <v>0</v>
      </c>
      <c r="D27" s="258">
        <v>0</v>
      </c>
      <c r="E27" s="258">
        <v>0</v>
      </c>
      <c r="F27" s="258">
        <v>0</v>
      </c>
      <c r="G27" s="258">
        <v>0</v>
      </c>
      <c r="H27" s="258">
        <v>0</v>
      </c>
      <c r="I27" s="258">
        <v>0</v>
      </c>
      <c r="J27" s="258">
        <v>0</v>
      </c>
      <c r="K27" s="258">
        <v>0</v>
      </c>
      <c r="L27"/>
      <c r="M27"/>
      <c r="N27"/>
      <c r="O27"/>
      <c r="S27" s="1"/>
    </row>
    <row r="28" spans="1:19" s="10" customFormat="1" x14ac:dyDescent="0.35">
      <c r="A28" s="94"/>
      <c r="B28" s="179" t="s">
        <v>372</v>
      </c>
      <c r="C28" s="258">
        <v>0</v>
      </c>
      <c r="D28" s="258">
        <v>0</v>
      </c>
      <c r="E28" s="258">
        <v>0</v>
      </c>
      <c r="F28" s="258">
        <v>0</v>
      </c>
      <c r="G28" s="258">
        <v>0</v>
      </c>
      <c r="H28" s="258">
        <v>0</v>
      </c>
      <c r="I28" s="258">
        <v>0</v>
      </c>
      <c r="J28" s="258">
        <v>0</v>
      </c>
      <c r="K28" s="258">
        <v>0</v>
      </c>
      <c r="L28"/>
      <c r="M28"/>
      <c r="N28"/>
      <c r="O28"/>
      <c r="S28" s="1"/>
    </row>
    <row r="29" spans="1:19" x14ac:dyDescent="0.35">
      <c r="A29" s="94"/>
      <c r="B29" s="179" t="s">
        <v>373</v>
      </c>
      <c r="C29" s="258">
        <v>0</v>
      </c>
      <c r="D29" s="258">
        <v>0</v>
      </c>
      <c r="E29" s="258">
        <v>0</v>
      </c>
      <c r="F29" s="258">
        <v>0</v>
      </c>
      <c r="G29" s="258">
        <v>0</v>
      </c>
      <c r="H29" s="258">
        <v>0</v>
      </c>
      <c r="I29" s="258">
        <v>0</v>
      </c>
      <c r="J29" s="258">
        <v>0</v>
      </c>
      <c r="K29" s="258">
        <v>0</v>
      </c>
      <c r="L29"/>
    </row>
    <row r="30" spans="1:19" x14ac:dyDescent="0.35">
      <c r="A30" s="94"/>
      <c r="B30" s="179" t="s">
        <v>374</v>
      </c>
      <c r="C30" s="258">
        <v>0</v>
      </c>
      <c r="D30" s="258">
        <v>0</v>
      </c>
      <c r="E30" s="258">
        <v>0</v>
      </c>
      <c r="F30" s="258">
        <v>0</v>
      </c>
      <c r="G30" s="258">
        <v>0</v>
      </c>
      <c r="H30" s="258">
        <v>0</v>
      </c>
      <c r="I30" s="258">
        <v>0</v>
      </c>
      <c r="J30" s="258">
        <v>0</v>
      </c>
      <c r="K30" s="258">
        <v>0</v>
      </c>
      <c r="L30"/>
    </row>
    <row r="31" spans="1:19" x14ac:dyDescent="0.35">
      <c r="A31" s="94"/>
      <c r="B31" s="179" t="s">
        <v>375</v>
      </c>
      <c r="C31" s="258">
        <v>0</v>
      </c>
      <c r="D31" s="258">
        <v>0</v>
      </c>
      <c r="E31" s="258">
        <v>0</v>
      </c>
      <c r="F31" s="258">
        <v>0</v>
      </c>
      <c r="G31" s="258">
        <v>0</v>
      </c>
      <c r="H31" s="258">
        <v>0</v>
      </c>
      <c r="I31" s="258">
        <v>0</v>
      </c>
      <c r="J31" s="258">
        <v>0</v>
      </c>
      <c r="K31" s="258">
        <v>0</v>
      </c>
      <c r="L31"/>
    </row>
    <row r="32" spans="1:19" x14ac:dyDescent="0.35">
      <c r="A32" s="94"/>
      <c r="B32" s="179" t="s">
        <v>376</v>
      </c>
      <c r="C32" s="258">
        <v>0</v>
      </c>
      <c r="D32" s="258">
        <v>0</v>
      </c>
      <c r="E32" s="258">
        <v>0</v>
      </c>
      <c r="F32" s="258">
        <v>0</v>
      </c>
      <c r="G32" s="258">
        <v>0</v>
      </c>
      <c r="H32" s="258">
        <v>0</v>
      </c>
      <c r="I32" s="258">
        <v>0</v>
      </c>
      <c r="J32" s="258">
        <v>0</v>
      </c>
      <c r="K32" s="258">
        <v>0</v>
      </c>
      <c r="L32"/>
    </row>
    <row r="33" spans="1:19" x14ac:dyDescent="0.35">
      <c r="A33" s="94"/>
      <c r="B33" s="179" t="s">
        <v>377</v>
      </c>
      <c r="C33" s="258">
        <v>0</v>
      </c>
      <c r="D33" s="258">
        <v>0</v>
      </c>
      <c r="E33" s="258">
        <v>0</v>
      </c>
      <c r="F33" s="258">
        <v>0</v>
      </c>
      <c r="G33" s="258">
        <v>0</v>
      </c>
      <c r="H33" s="258">
        <v>0</v>
      </c>
      <c r="I33" s="258">
        <v>0</v>
      </c>
      <c r="J33" s="258">
        <v>0</v>
      </c>
      <c r="K33" s="258">
        <v>0</v>
      </c>
      <c r="L33"/>
    </row>
    <row r="34" spans="1:19" customFormat="1" ht="16" thickBot="1" x14ac:dyDescent="0.4">
      <c r="A34" s="192"/>
      <c r="B34" s="312" t="s">
        <v>378</v>
      </c>
      <c r="C34" s="259">
        <v>0</v>
      </c>
      <c r="D34" s="259">
        <v>0</v>
      </c>
      <c r="E34" s="259">
        <v>0</v>
      </c>
      <c r="F34" s="259">
        <v>0</v>
      </c>
      <c r="G34" s="259">
        <v>0</v>
      </c>
      <c r="H34" s="259">
        <v>0</v>
      </c>
      <c r="I34" s="259">
        <v>0</v>
      </c>
      <c r="J34" s="259">
        <v>0</v>
      </c>
      <c r="K34" s="259">
        <v>0</v>
      </c>
      <c r="P34" s="1"/>
      <c r="Q34" s="1"/>
      <c r="R34" s="1"/>
      <c r="S34" s="1"/>
    </row>
    <row r="36" spans="1:19" ht="16" thickBot="1" x14ac:dyDescent="0.4">
      <c r="A36"/>
      <c r="B36"/>
      <c r="C36"/>
      <c r="D36"/>
      <c r="E36"/>
      <c r="F36"/>
      <c r="G36"/>
      <c r="H36"/>
      <c r="I36"/>
      <c r="J36"/>
      <c r="K36"/>
      <c r="L36"/>
    </row>
    <row r="37" spans="1:19" customFormat="1" ht="18.75" customHeight="1" thickBot="1" x14ac:dyDescent="0.4">
      <c r="A37" s="188"/>
      <c r="B37" s="231" t="s">
        <v>379</v>
      </c>
      <c r="C37" s="121"/>
      <c r="P37" s="1"/>
      <c r="Q37" s="1"/>
      <c r="R37" s="1"/>
      <c r="S37" s="1"/>
    </row>
    <row r="38" spans="1:19" x14ac:dyDescent="0.35">
      <c r="A38"/>
      <c r="B38"/>
      <c r="C38"/>
      <c r="D38"/>
      <c r="E38"/>
      <c r="F38"/>
      <c r="G38"/>
      <c r="H38"/>
      <c r="I38"/>
      <c r="J38"/>
      <c r="K38"/>
      <c r="L38"/>
    </row>
    <row r="39" spans="1:19" x14ac:dyDescent="0.35">
      <c r="A39"/>
      <c r="B39"/>
      <c r="C39"/>
      <c r="D39"/>
      <c r="E39"/>
      <c r="F39"/>
      <c r="G39"/>
      <c r="H39"/>
      <c r="I39"/>
      <c r="J39"/>
      <c r="K39"/>
      <c r="L39"/>
    </row>
    <row r="40" spans="1:19" x14ac:dyDescent="0.35">
      <c r="A40"/>
      <c r="B40"/>
      <c r="C40"/>
      <c r="D40"/>
      <c r="E40"/>
      <c r="F40"/>
      <c r="G40"/>
      <c r="H40"/>
      <c r="I40"/>
      <c r="J40"/>
      <c r="K40"/>
      <c r="L40"/>
    </row>
    <row r="41" spans="1:19" x14ac:dyDescent="0.35">
      <c r="A41"/>
      <c r="B41"/>
      <c r="C41"/>
      <c r="D41"/>
      <c r="E41"/>
      <c r="F41"/>
      <c r="G41"/>
      <c r="H41"/>
      <c r="I41"/>
      <c r="J41"/>
      <c r="K41"/>
      <c r="L41"/>
    </row>
    <row r="42" spans="1:19" x14ac:dyDescent="0.35">
      <c r="A42"/>
      <c r="B42"/>
      <c r="C42"/>
      <c r="D42"/>
      <c r="E42"/>
      <c r="F42"/>
      <c r="G42"/>
      <c r="H42"/>
      <c r="I42"/>
      <c r="J42"/>
      <c r="K42"/>
      <c r="L42"/>
    </row>
    <row r="43" spans="1:19" x14ac:dyDescent="0.35">
      <c r="A43"/>
      <c r="B43"/>
      <c r="C43"/>
      <c r="D43"/>
      <c r="E43"/>
      <c r="F43"/>
      <c r="G43"/>
      <c r="H43"/>
      <c r="I43"/>
      <c r="J43"/>
      <c r="K43"/>
      <c r="L43"/>
    </row>
    <row r="44" spans="1:19" x14ac:dyDescent="0.35">
      <c r="A44"/>
      <c r="B44"/>
      <c r="C44"/>
      <c r="D44"/>
      <c r="E44"/>
      <c r="F44"/>
      <c r="G44"/>
      <c r="H44"/>
      <c r="I44"/>
      <c r="J44"/>
      <c r="K44"/>
      <c r="L44"/>
    </row>
    <row r="45" spans="1:19" x14ac:dyDescent="0.35">
      <c r="A45"/>
      <c r="B45"/>
      <c r="C45"/>
      <c r="D45"/>
      <c r="E45"/>
      <c r="F45"/>
      <c r="G45"/>
      <c r="H45"/>
      <c r="I45"/>
      <c r="J45"/>
      <c r="K45"/>
      <c r="L45"/>
    </row>
    <row r="46" spans="1:19" x14ac:dyDescent="0.35">
      <c r="A46"/>
      <c r="B46"/>
      <c r="C46"/>
      <c r="D46"/>
      <c r="E46"/>
      <c r="F46"/>
      <c r="G46"/>
      <c r="H46"/>
      <c r="I46"/>
      <c r="J46"/>
      <c r="K46"/>
      <c r="L46"/>
    </row>
    <row r="47" spans="1:19" x14ac:dyDescent="0.35">
      <c r="A47"/>
      <c r="B47"/>
      <c r="C47"/>
      <c r="D47"/>
      <c r="E47"/>
      <c r="F47"/>
      <c r="G47"/>
      <c r="H47"/>
      <c r="I47"/>
      <c r="J47"/>
      <c r="K47"/>
      <c r="L47"/>
    </row>
    <row r="48" spans="1:19" x14ac:dyDescent="0.35">
      <c r="A48"/>
      <c r="B48"/>
      <c r="C48"/>
      <c r="D48"/>
      <c r="E48"/>
      <c r="F48"/>
      <c r="G48"/>
      <c r="H48"/>
      <c r="I48"/>
      <c r="J48"/>
      <c r="K48"/>
      <c r="L48"/>
    </row>
    <row r="49" spans="1:19" x14ac:dyDescent="0.35">
      <c r="A49"/>
      <c r="B49"/>
      <c r="C49"/>
      <c r="D49"/>
      <c r="E49"/>
      <c r="F49"/>
      <c r="G49"/>
      <c r="H49"/>
      <c r="I49"/>
      <c r="J49"/>
      <c r="K49"/>
      <c r="L49"/>
    </row>
    <row r="50" spans="1:19" ht="32.15" customHeight="1" x14ac:dyDescent="0.35">
      <c r="A50"/>
      <c r="B50"/>
      <c r="C50"/>
      <c r="D50"/>
      <c r="E50"/>
      <c r="F50"/>
      <c r="G50"/>
      <c r="H50"/>
      <c r="I50"/>
      <c r="J50"/>
      <c r="K50"/>
      <c r="L50"/>
      <c r="P50"/>
    </row>
    <row r="51" spans="1:19" x14ac:dyDescent="0.35">
      <c r="A51"/>
      <c r="B51"/>
      <c r="C51"/>
      <c r="D51"/>
      <c r="E51"/>
      <c r="F51"/>
      <c r="G51"/>
      <c r="H51"/>
      <c r="I51"/>
      <c r="J51"/>
      <c r="K51"/>
      <c r="L51"/>
    </row>
    <row r="52" spans="1:19" x14ac:dyDescent="0.35">
      <c r="A52"/>
      <c r="B52"/>
      <c r="C52"/>
      <c r="D52"/>
      <c r="E52"/>
      <c r="F52"/>
      <c r="G52"/>
      <c r="H52"/>
      <c r="I52"/>
      <c r="J52"/>
      <c r="K52"/>
      <c r="L52"/>
    </row>
    <row r="53" spans="1:19" x14ac:dyDescent="0.35">
      <c r="A53"/>
      <c r="B53"/>
      <c r="C53"/>
      <c r="D53"/>
      <c r="E53"/>
      <c r="F53"/>
      <c r="G53"/>
      <c r="H53"/>
      <c r="I53"/>
      <c r="J53"/>
      <c r="K53"/>
      <c r="L53"/>
    </row>
    <row r="54" spans="1:19" s="10" customFormat="1" x14ac:dyDescent="0.35">
      <c r="A54"/>
      <c r="B54"/>
      <c r="C54"/>
      <c r="D54"/>
      <c r="E54"/>
      <c r="F54"/>
      <c r="G54"/>
      <c r="H54"/>
      <c r="I54"/>
      <c r="J54"/>
      <c r="K54"/>
      <c r="L54"/>
      <c r="M54"/>
      <c r="N54"/>
      <c r="O54"/>
      <c r="S54" s="1"/>
    </row>
    <row r="55" spans="1:19" s="10" customFormat="1" x14ac:dyDescent="0.35">
      <c r="A55"/>
      <c r="B55"/>
      <c r="C55"/>
      <c r="D55"/>
      <c r="E55"/>
      <c r="F55"/>
      <c r="G55"/>
      <c r="H55"/>
      <c r="I55"/>
      <c r="J55"/>
      <c r="K55"/>
      <c r="L55"/>
      <c r="M55"/>
      <c r="N55"/>
      <c r="O55"/>
      <c r="S55" s="1"/>
    </row>
    <row r="56" spans="1:19" x14ac:dyDescent="0.35">
      <c r="A56"/>
      <c r="B56"/>
      <c r="C56"/>
      <c r="D56"/>
      <c r="E56"/>
      <c r="F56"/>
      <c r="G56"/>
      <c r="H56"/>
      <c r="I56"/>
      <c r="J56"/>
      <c r="K56"/>
      <c r="L56"/>
    </row>
    <row r="57" spans="1:19" x14ac:dyDescent="0.35">
      <c r="A57"/>
      <c r="B57"/>
      <c r="C57"/>
      <c r="D57"/>
      <c r="E57"/>
      <c r="F57"/>
      <c r="G57"/>
      <c r="H57"/>
      <c r="I57"/>
      <c r="J57"/>
      <c r="K57"/>
      <c r="L57"/>
    </row>
    <row r="58" spans="1:19" x14ac:dyDescent="0.35">
      <c r="A58"/>
      <c r="B58"/>
      <c r="C58"/>
      <c r="D58"/>
      <c r="E58"/>
      <c r="F58"/>
      <c r="G58"/>
      <c r="H58"/>
      <c r="I58"/>
      <c r="J58"/>
      <c r="K58"/>
      <c r="L58"/>
    </row>
    <row r="59" spans="1:19" x14ac:dyDescent="0.35">
      <c r="A59"/>
      <c r="B59"/>
      <c r="C59"/>
      <c r="D59"/>
      <c r="E59"/>
      <c r="F59"/>
      <c r="G59"/>
      <c r="H59"/>
      <c r="I59"/>
      <c r="J59"/>
      <c r="K59"/>
      <c r="L59"/>
    </row>
    <row r="60" spans="1:19" x14ac:dyDescent="0.35">
      <c r="A60"/>
      <c r="B60"/>
      <c r="C60"/>
      <c r="D60"/>
      <c r="E60"/>
      <c r="F60"/>
      <c r="G60"/>
      <c r="H60"/>
      <c r="I60"/>
      <c r="J60"/>
      <c r="K60"/>
      <c r="L60"/>
    </row>
    <row r="61" spans="1:19" customFormat="1" x14ac:dyDescent="0.35">
      <c r="P61" s="1"/>
      <c r="Q61" s="1"/>
      <c r="R61" s="1"/>
      <c r="S61" s="1"/>
    </row>
    <row r="62" spans="1:19" x14ac:dyDescent="0.35">
      <c r="A62"/>
      <c r="B62"/>
      <c r="C62"/>
      <c r="D62"/>
      <c r="E62"/>
      <c r="F62"/>
      <c r="G62"/>
      <c r="H62"/>
      <c r="I62"/>
      <c r="J62"/>
      <c r="K62"/>
      <c r="L62"/>
    </row>
    <row r="63" spans="1:19" x14ac:dyDescent="0.35">
      <c r="A63"/>
      <c r="B63"/>
      <c r="C63"/>
      <c r="D63"/>
      <c r="E63"/>
      <c r="F63"/>
      <c r="G63"/>
      <c r="H63"/>
      <c r="I63"/>
      <c r="J63"/>
      <c r="K63"/>
      <c r="L63"/>
    </row>
    <row r="64" spans="1:19" customFormat="1" ht="18.75" customHeight="1" x14ac:dyDescent="0.35">
      <c r="P64" s="1"/>
      <c r="Q64" s="1"/>
      <c r="R64" s="1"/>
      <c r="S64" s="1"/>
    </row>
    <row r="65" spans="1:12" x14ac:dyDescent="0.35">
      <c r="A65"/>
      <c r="B65"/>
      <c r="C65"/>
      <c r="D65"/>
      <c r="E65"/>
      <c r="F65"/>
      <c r="G65"/>
      <c r="H65"/>
      <c r="I65"/>
      <c r="J65"/>
      <c r="K65"/>
      <c r="L65"/>
    </row>
    <row r="66" spans="1:12" x14ac:dyDescent="0.35">
      <c r="A66"/>
      <c r="B66"/>
      <c r="C66"/>
      <c r="D66"/>
      <c r="E66"/>
      <c r="F66"/>
      <c r="G66"/>
      <c r="H66"/>
      <c r="I66"/>
      <c r="J66"/>
      <c r="K66"/>
      <c r="L66"/>
    </row>
    <row r="67" spans="1:12" x14ac:dyDescent="0.35">
      <c r="A67"/>
      <c r="B67"/>
      <c r="C67"/>
      <c r="D67"/>
      <c r="E67"/>
      <c r="F67"/>
      <c r="G67"/>
      <c r="H67"/>
      <c r="I67"/>
      <c r="J67"/>
      <c r="K67"/>
      <c r="L67"/>
    </row>
    <row r="68" spans="1:12" x14ac:dyDescent="0.35">
      <c r="A68"/>
      <c r="B68"/>
      <c r="C68"/>
      <c r="D68"/>
      <c r="E68"/>
      <c r="F68"/>
      <c r="G68"/>
      <c r="H68"/>
      <c r="I68"/>
      <c r="J68"/>
      <c r="K68"/>
      <c r="L68"/>
    </row>
    <row r="69" spans="1:12" x14ac:dyDescent="0.35">
      <c r="A69"/>
      <c r="B69"/>
      <c r="C69"/>
      <c r="D69"/>
      <c r="E69"/>
      <c r="F69"/>
      <c r="G69"/>
      <c r="H69"/>
      <c r="I69"/>
      <c r="J69"/>
      <c r="K69"/>
      <c r="L69"/>
    </row>
    <row r="70" spans="1:12" x14ac:dyDescent="0.35">
      <c r="A70"/>
      <c r="B70"/>
      <c r="C70"/>
      <c r="D70"/>
      <c r="E70"/>
      <c r="F70"/>
      <c r="G70"/>
      <c r="H70"/>
      <c r="I70"/>
      <c r="J70"/>
      <c r="K70"/>
      <c r="L70"/>
    </row>
    <row r="71" spans="1:12" x14ac:dyDescent="0.35">
      <c r="A71"/>
      <c r="B71"/>
      <c r="C71"/>
      <c r="D71"/>
      <c r="E71"/>
      <c r="F71"/>
      <c r="G71"/>
      <c r="H71"/>
      <c r="I71"/>
      <c r="J71"/>
      <c r="K71"/>
      <c r="L71"/>
    </row>
    <row r="72" spans="1:12" x14ac:dyDescent="0.35">
      <c r="A72"/>
      <c r="B72"/>
      <c r="C72"/>
      <c r="D72"/>
      <c r="E72"/>
      <c r="F72"/>
      <c r="G72"/>
      <c r="H72"/>
      <c r="I72"/>
      <c r="J72"/>
      <c r="K72"/>
      <c r="L72"/>
    </row>
  </sheetData>
  <sheetProtection algorithmName="SHA-512" hashValue="UtHFwj5I+0GGQerioD9adt/9HUez4mCbqHkNjeu2yP0XNMnphzL4DM6RlEZS1qlO1/Iz83y4olySekaCUHunnQ==" saltValue="5f9E6w/KlR/YRtBHV9e5/g==" spinCount="100000" sheet="1" formatCells="0" formatColumns="0" formatRows="0" selectLockedCells="1"/>
  <mergeCells count="7">
    <mergeCell ref="C1:D1"/>
    <mergeCell ref="J9:J11"/>
    <mergeCell ref="K9:K11"/>
    <mergeCell ref="D10:F10"/>
    <mergeCell ref="G10:I10"/>
    <mergeCell ref="C9:C12"/>
    <mergeCell ref="D9:I9"/>
  </mergeCell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EE4C-6A41-4B2B-9906-07C1FA24CA78}">
  <sheetPr>
    <pageSetUpPr fitToPage="1"/>
  </sheetPr>
  <dimension ref="A1:T52"/>
  <sheetViews>
    <sheetView workbookViewId="0">
      <selection activeCell="B13" sqref="B13"/>
    </sheetView>
  </sheetViews>
  <sheetFormatPr defaultColWidth="9.1796875" defaultRowHeight="14.5" x14ac:dyDescent="0.35"/>
  <cols>
    <col min="1" max="1" width="63.7265625" customWidth="1"/>
    <col min="2" max="13" width="16.81640625" customWidth="1"/>
    <col min="14" max="14" width="19.54296875" customWidth="1"/>
    <col min="15" max="16" width="19.453125" customWidth="1"/>
    <col min="17" max="17" width="45.81640625" customWidth="1"/>
  </cols>
  <sheetData>
    <row r="1" spans="1:17" s="1" customFormat="1" ht="15.5" x14ac:dyDescent="0.35">
      <c r="A1" s="1" t="s">
        <v>23</v>
      </c>
      <c r="B1" s="386">
        <f>'Cover Page '!$C$21</f>
        <v>0</v>
      </c>
      <c r="C1" s="387"/>
      <c r="N1"/>
      <c r="O1"/>
      <c r="P1"/>
    </row>
    <row r="2" spans="1:17" s="1" customFormat="1" ht="15.5" x14ac:dyDescent="0.35">
      <c r="A2" s="1" t="s">
        <v>24</v>
      </c>
      <c r="B2" s="140" t="str">
        <f>'Cover Page '!$C$24</f>
        <v>March</v>
      </c>
      <c r="C2" s="141">
        <f>'Cover Page '!$D$24</f>
        <v>2025</v>
      </c>
      <c r="N2"/>
      <c r="O2"/>
      <c r="P2"/>
    </row>
    <row r="3" spans="1:17" s="1" customFormat="1" ht="15.5" x14ac:dyDescent="0.35">
      <c r="B3" s="174"/>
      <c r="C3"/>
      <c r="N3"/>
      <c r="O3"/>
      <c r="P3"/>
    </row>
    <row r="4" spans="1:17" s="1" customFormat="1" ht="15.5" x14ac:dyDescent="0.35">
      <c r="C4" s="3" t="s">
        <v>5</v>
      </c>
      <c r="D4" s="3"/>
      <c r="N4"/>
      <c r="O4"/>
      <c r="P4"/>
    </row>
    <row r="5" spans="1:17" s="1" customFormat="1" ht="15.5" x14ac:dyDescent="0.35">
      <c r="B5" s="3"/>
      <c r="C5" s="3"/>
      <c r="D5" s="3"/>
      <c r="N5"/>
      <c r="O5"/>
      <c r="P5"/>
    </row>
    <row r="6" spans="1:17" s="1" customFormat="1" ht="15.5" x14ac:dyDescent="0.35">
      <c r="A6" s="102" t="s">
        <v>887</v>
      </c>
      <c r="B6" s="3"/>
      <c r="N6"/>
      <c r="O6"/>
      <c r="P6"/>
    </row>
    <row r="7" spans="1:17" s="1" customFormat="1" ht="15.5" x14ac:dyDescent="0.35">
      <c r="A7" s="3"/>
      <c r="B7" s="3"/>
      <c r="N7"/>
      <c r="O7"/>
      <c r="P7"/>
    </row>
    <row r="8" spans="1:17" s="1" customFormat="1" ht="16" thickBot="1" x14ac:dyDescent="0.4">
      <c r="A8" s="3"/>
      <c r="N8"/>
      <c r="O8"/>
      <c r="P8"/>
    </row>
    <row r="9" spans="1:17" s="1" customFormat="1" ht="49.5" customHeight="1" thickBot="1" x14ac:dyDescent="0.4">
      <c r="B9" s="431" t="s">
        <v>788</v>
      </c>
      <c r="C9" s="432"/>
      <c r="D9" s="432"/>
      <c r="E9" s="432"/>
      <c r="F9" s="432"/>
      <c r="G9" s="433"/>
      <c r="H9" s="431" t="s">
        <v>789</v>
      </c>
      <c r="I9" s="432"/>
      <c r="J9" s="432"/>
      <c r="K9" s="432"/>
      <c r="L9" s="432"/>
      <c r="M9" s="433"/>
      <c r="N9"/>
      <c r="O9"/>
      <c r="P9"/>
      <c r="Q9"/>
    </row>
    <row r="10" spans="1:17" s="1" customFormat="1" ht="16" thickBot="1" x14ac:dyDescent="0.4">
      <c r="B10" s="437">
        <f>Assets!C9</f>
        <v>45747</v>
      </c>
      <c r="C10" s="438"/>
      <c r="D10" s="438"/>
      <c r="E10" s="438"/>
      <c r="F10" s="438"/>
      <c r="G10" s="439"/>
      <c r="H10" s="434">
        <f>Assets!D9</f>
        <v>45657</v>
      </c>
      <c r="I10" s="435"/>
      <c r="J10" s="435"/>
      <c r="K10" s="435"/>
      <c r="L10" s="435"/>
      <c r="M10" s="436"/>
      <c r="N10"/>
      <c r="O10"/>
      <c r="P10"/>
      <c r="Q10"/>
    </row>
    <row r="11" spans="1:17" s="1" customFormat="1" ht="28.5" thickBot="1" x14ac:dyDescent="0.4">
      <c r="A11" s="309" t="s">
        <v>593</v>
      </c>
      <c r="B11" s="356" t="s">
        <v>888</v>
      </c>
      <c r="C11" s="356" t="s">
        <v>889</v>
      </c>
      <c r="D11" s="356" t="s">
        <v>890</v>
      </c>
      <c r="E11" s="356" t="s">
        <v>891</v>
      </c>
      <c r="F11" s="356" t="s">
        <v>892</v>
      </c>
      <c r="G11" s="356" t="s">
        <v>893</v>
      </c>
      <c r="H11" s="356" t="s">
        <v>888</v>
      </c>
      <c r="I11" s="356" t="s">
        <v>889</v>
      </c>
      <c r="J11" s="356" t="s">
        <v>890</v>
      </c>
      <c r="K11" s="356" t="s">
        <v>891</v>
      </c>
      <c r="L11" s="356" t="s">
        <v>892</v>
      </c>
      <c r="M11" s="356" t="s">
        <v>893</v>
      </c>
      <c r="N11"/>
      <c r="O11"/>
      <c r="P11"/>
    </row>
    <row r="12" spans="1:17" s="1" customFormat="1" ht="15.5" x14ac:dyDescent="0.35">
      <c r="A12" s="357" t="s">
        <v>894</v>
      </c>
      <c r="B12" s="358"/>
      <c r="C12" s="358"/>
      <c r="D12" s="358"/>
      <c r="E12" s="358"/>
      <c r="F12" s="273"/>
      <c r="G12" s="359"/>
      <c r="H12" s="360"/>
      <c r="I12" s="360"/>
      <c r="J12" s="360"/>
      <c r="K12" s="360"/>
      <c r="L12" s="116"/>
      <c r="M12" s="360"/>
      <c r="N12"/>
      <c r="O12"/>
      <c r="P12"/>
    </row>
    <row r="13" spans="1:17" s="1" customFormat="1" ht="15.5" x14ac:dyDescent="0.35">
      <c r="A13" s="179" t="s">
        <v>895</v>
      </c>
      <c r="B13" s="56">
        <v>0</v>
      </c>
      <c r="C13" s="56">
        <v>0</v>
      </c>
      <c r="D13" s="56">
        <v>0</v>
      </c>
      <c r="E13" s="56">
        <v>0</v>
      </c>
      <c r="F13" s="361"/>
      <c r="G13" s="56">
        <v>0</v>
      </c>
      <c r="H13" s="56">
        <v>0</v>
      </c>
      <c r="I13" s="56">
        <v>0</v>
      </c>
      <c r="J13" s="56">
        <v>0</v>
      </c>
      <c r="K13" s="56">
        <v>0</v>
      </c>
      <c r="L13" s="361"/>
      <c r="M13" s="56">
        <v>0</v>
      </c>
      <c r="N13"/>
      <c r="O13"/>
      <c r="P13"/>
    </row>
    <row r="14" spans="1:17" s="1" customFormat="1" ht="15.5" x14ac:dyDescent="0.35">
      <c r="A14" s="179" t="s">
        <v>898</v>
      </c>
      <c r="B14" s="56">
        <v>0</v>
      </c>
      <c r="C14" s="56">
        <v>0</v>
      </c>
      <c r="D14" s="56">
        <v>0</v>
      </c>
      <c r="E14" s="56">
        <v>0</v>
      </c>
      <c r="F14" s="361"/>
      <c r="G14" s="56">
        <v>0</v>
      </c>
      <c r="H14" s="56">
        <v>0</v>
      </c>
      <c r="I14" s="56">
        <v>0</v>
      </c>
      <c r="J14" s="56">
        <v>0</v>
      </c>
      <c r="K14" s="56">
        <v>0</v>
      </c>
      <c r="L14" s="361"/>
      <c r="M14" s="56">
        <v>0</v>
      </c>
      <c r="N14"/>
      <c r="O14"/>
      <c r="P14"/>
    </row>
    <row r="15" spans="1:17" s="1" customFormat="1" ht="15.5" x14ac:dyDescent="0.35">
      <c r="A15" s="179" t="s">
        <v>899</v>
      </c>
      <c r="B15" s="56">
        <v>0</v>
      </c>
      <c r="C15" s="56">
        <v>0</v>
      </c>
      <c r="D15" s="56">
        <v>0</v>
      </c>
      <c r="E15" s="56">
        <v>0</v>
      </c>
      <c r="F15" s="361"/>
      <c r="G15" s="56">
        <v>0</v>
      </c>
      <c r="H15" s="56">
        <v>0</v>
      </c>
      <c r="I15" s="56">
        <v>0</v>
      </c>
      <c r="J15" s="56">
        <v>0</v>
      </c>
      <c r="K15" s="56">
        <v>0</v>
      </c>
      <c r="L15" s="361"/>
      <c r="M15" s="56">
        <v>0</v>
      </c>
      <c r="N15"/>
      <c r="O15"/>
      <c r="P15"/>
    </row>
    <row r="16" spans="1:17" s="1" customFormat="1" ht="15.5" x14ac:dyDescent="0.35">
      <c r="A16" s="179" t="s">
        <v>900</v>
      </c>
      <c r="B16" s="56">
        <v>0</v>
      </c>
      <c r="C16" s="56">
        <v>0</v>
      </c>
      <c r="D16" s="56">
        <v>0</v>
      </c>
      <c r="E16" s="56">
        <v>0</v>
      </c>
      <c r="F16" s="361"/>
      <c r="G16" s="56">
        <v>0</v>
      </c>
      <c r="H16" s="56">
        <v>0</v>
      </c>
      <c r="I16" s="56">
        <v>0</v>
      </c>
      <c r="J16" s="56">
        <v>0</v>
      </c>
      <c r="K16" s="56">
        <v>0</v>
      </c>
      <c r="L16" s="361"/>
      <c r="M16" s="56">
        <v>0</v>
      </c>
      <c r="N16"/>
      <c r="O16"/>
      <c r="P16"/>
    </row>
    <row r="17" spans="1:16" s="1" customFormat="1" ht="15.5" x14ac:dyDescent="0.35">
      <c r="A17" s="179" t="s">
        <v>901</v>
      </c>
      <c r="B17" s="56">
        <v>0</v>
      </c>
      <c r="C17" s="56">
        <v>0</v>
      </c>
      <c r="D17" s="56">
        <v>0</v>
      </c>
      <c r="E17" s="56">
        <v>0</v>
      </c>
      <c r="F17" s="361"/>
      <c r="G17" s="56">
        <v>0</v>
      </c>
      <c r="H17" s="56">
        <v>0</v>
      </c>
      <c r="I17" s="56">
        <v>0</v>
      </c>
      <c r="J17" s="56">
        <v>0</v>
      </c>
      <c r="K17" s="56">
        <v>0</v>
      </c>
      <c r="L17" s="361"/>
      <c r="M17" s="56">
        <v>0</v>
      </c>
      <c r="N17"/>
      <c r="O17"/>
      <c r="P17"/>
    </row>
    <row r="18" spans="1:16" s="1" customFormat="1" ht="15.5" x14ac:dyDescent="0.35">
      <c r="A18" s="179" t="s">
        <v>902</v>
      </c>
      <c r="B18" s="56">
        <v>0</v>
      </c>
      <c r="C18" s="56">
        <v>0</v>
      </c>
      <c r="D18" s="56">
        <v>0</v>
      </c>
      <c r="E18" s="56">
        <v>0</v>
      </c>
      <c r="F18" s="361"/>
      <c r="G18" s="56">
        <v>0</v>
      </c>
      <c r="H18" s="56">
        <v>0</v>
      </c>
      <c r="I18" s="56">
        <v>0</v>
      </c>
      <c r="J18" s="56">
        <v>0</v>
      </c>
      <c r="K18" s="56">
        <v>0</v>
      </c>
      <c r="L18" s="361"/>
      <c r="M18" s="56">
        <v>0</v>
      </c>
      <c r="N18"/>
      <c r="O18"/>
      <c r="P18"/>
    </row>
    <row r="19" spans="1:16" s="1" customFormat="1" ht="15.5" x14ac:dyDescent="0.35">
      <c r="A19" s="179" t="s">
        <v>903</v>
      </c>
      <c r="B19" s="56">
        <v>0</v>
      </c>
      <c r="C19" s="56">
        <v>0</v>
      </c>
      <c r="D19" s="56">
        <v>0</v>
      </c>
      <c r="E19" s="56">
        <v>0</v>
      </c>
      <c r="F19" s="361"/>
      <c r="G19" s="56">
        <v>0</v>
      </c>
      <c r="H19" s="56">
        <v>0</v>
      </c>
      <c r="I19" s="56">
        <v>0</v>
      </c>
      <c r="J19" s="56">
        <v>0</v>
      </c>
      <c r="K19" s="56">
        <v>0</v>
      </c>
      <c r="L19" s="361"/>
      <c r="M19" s="56">
        <v>0</v>
      </c>
      <c r="N19"/>
      <c r="O19"/>
      <c r="P19"/>
    </row>
    <row r="20" spans="1:16" s="1" customFormat="1" ht="15.5" x14ac:dyDescent="0.35">
      <c r="A20" s="179" t="s">
        <v>904</v>
      </c>
      <c r="B20" s="56">
        <v>0</v>
      </c>
      <c r="C20" s="56">
        <v>0</v>
      </c>
      <c r="D20" s="56">
        <v>0</v>
      </c>
      <c r="E20" s="56">
        <v>0</v>
      </c>
      <c r="F20" s="361"/>
      <c r="G20" s="56">
        <v>0</v>
      </c>
      <c r="H20" s="56">
        <v>0</v>
      </c>
      <c r="I20" s="56">
        <v>0</v>
      </c>
      <c r="J20" s="56">
        <v>0</v>
      </c>
      <c r="K20" s="56">
        <v>0</v>
      </c>
      <c r="L20" s="361"/>
      <c r="M20" s="56">
        <v>0</v>
      </c>
      <c r="N20"/>
      <c r="O20"/>
      <c r="P20"/>
    </row>
    <row r="21" spans="1:16" s="1" customFormat="1" ht="15.5" x14ac:dyDescent="0.35">
      <c r="A21" s="179" t="s">
        <v>905</v>
      </c>
      <c r="B21" s="56">
        <v>0</v>
      </c>
      <c r="C21" s="56">
        <v>0</v>
      </c>
      <c r="D21" s="56">
        <v>0</v>
      </c>
      <c r="E21" s="56">
        <v>0</v>
      </c>
      <c r="F21" s="361"/>
      <c r="G21" s="56">
        <v>0</v>
      </c>
      <c r="H21" s="56">
        <v>0</v>
      </c>
      <c r="I21" s="56">
        <v>0</v>
      </c>
      <c r="J21" s="56">
        <v>0</v>
      </c>
      <c r="K21" s="56">
        <v>0</v>
      </c>
      <c r="L21" s="361"/>
      <c r="M21" s="56">
        <v>0</v>
      </c>
      <c r="N21"/>
      <c r="O21"/>
      <c r="P21"/>
    </row>
    <row r="22" spans="1:16" s="1" customFormat="1" ht="15.5" x14ac:dyDescent="0.35">
      <c r="A22" s="362" t="s">
        <v>906</v>
      </c>
      <c r="B22" s="193">
        <f>SUM(B13:B21)</f>
        <v>0</v>
      </c>
      <c r="C22" s="193">
        <f t="shared" ref="C22:K22" si="0">SUM(C13:C21)</f>
        <v>0</v>
      </c>
      <c r="D22" s="193">
        <f t="shared" si="0"/>
        <v>0</v>
      </c>
      <c r="E22" s="193">
        <f t="shared" si="0"/>
        <v>0</v>
      </c>
      <c r="F22" s="56">
        <v>0</v>
      </c>
      <c r="G22" s="361"/>
      <c r="H22" s="193">
        <f t="shared" si="0"/>
        <v>0</v>
      </c>
      <c r="I22" s="193">
        <f t="shared" si="0"/>
        <v>0</v>
      </c>
      <c r="J22" s="193">
        <f t="shared" si="0"/>
        <v>0</v>
      </c>
      <c r="K22" s="193">
        <f t="shared" si="0"/>
        <v>0</v>
      </c>
      <c r="L22" s="56">
        <v>0</v>
      </c>
      <c r="M22" s="361"/>
      <c r="N22"/>
      <c r="O22"/>
      <c r="P22"/>
    </row>
    <row r="23" spans="1:16" s="1" customFormat="1" ht="15.5" x14ac:dyDescent="0.35">
      <c r="A23" s="179"/>
      <c r="B23" s="363"/>
      <c r="C23" s="363"/>
      <c r="D23" s="363"/>
      <c r="E23" s="363"/>
      <c r="F23" s="116"/>
      <c r="G23" s="360"/>
      <c r="H23" s="360"/>
      <c r="I23" s="360"/>
      <c r="J23" s="360"/>
      <c r="K23" s="360"/>
      <c r="L23" s="360"/>
      <c r="M23" s="360"/>
      <c r="N23"/>
      <c r="O23"/>
      <c r="P23"/>
    </row>
    <row r="24" spans="1:16" s="1" customFormat="1" ht="15.5" x14ac:dyDescent="0.35">
      <c r="A24" s="200" t="s">
        <v>896</v>
      </c>
      <c r="B24" s="363"/>
      <c r="C24" s="363"/>
      <c r="D24" s="363"/>
      <c r="E24" s="363"/>
      <c r="F24" s="116"/>
      <c r="G24" s="360"/>
      <c r="H24" s="363"/>
      <c r="I24" s="363"/>
      <c r="J24" s="363"/>
      <c r="K24" s="363"/>
      <c r="L24" s="360"/>
      <c r="M24" s="360"/>
      <c r="N24"/>
      <c r="O24"/>
      <c r="P24"/>
    </row>
    <row r="25" spans="1:16" s="1" customFormat="1" ht="15.5" x14ac:dyDescent="0.35">
      <c r="A25" s="179" t="s">
        <v>907</v>
      </c>
      <c r="B25" s="56">
        <v>0</v>
      </c>
      <c r="C25" s="56">
        <v>0</v>
      </c>
      <c r="D25" s="56">
        <v>0</v>
      </c>
      <c r="E25" s="56">
        <v>0</v>
      </c>
      <c r="F25" s="116"/>
      <c r="G25" s="56">
        <v>0</v>
      </c>
      <c r="H25" s="56">
        <v>0</v>
      </c>
      <c r="I25" s="56">
        <v>0</v>
      </c>
      <c r="J25" s="56">
        <v>0</v>
      </c>
      <c r="K25" s="56">
        <v>0</v>
      </c>
      <c r="L25" s="116"/>
      <c r="M25" s="56">
        <v>0</v>
      </c>
      <c r="N25"/>
      <c r="O25"/>
      <c r="P25"/>
    </row>
    <row r="26" spans="1:16" s="1" customFormat="1" ht="15.5" x14ac:dyDescent="0.35">
      <c r="A26" s="179" t="s">
        <v>908</v>
      </c>
      <c r="B26" s="56">
        <v>0</v>
      </c>
      <c r="C26" s="56">
        <v>0</v>
      </c>
      <c r="D26" s="56">
        <v>0</v>
      </c>
      <c r="E26" s="56">
        <v>0</v>
      </c>
      <c r="F26" s="116"/>
      <c r="G26" s="56">
        <v>0</v>
      </c>
      <c r="H26" s="56">
        <v>0</v>
      </c>
      <c r="I26" s="56">
        <v>0</v>
      </c>
      <c r="J26" s="56">
        <v>0</v>
      </c>
      <c r="K26" s="56">
        <v>0</v>
      </c>
      <c r="L26" s="116"/>
      <c r="M26" s="56">
        <v>0</v>
      </c>
      <c r="N26"/>
      <c r="O26"/>
      <c r="P26"/>
    </row>
    <row r="27" spans="1:16" s="1" customFormat="1" ht="15.5" x14ac:dyDescent="0.35">
      <c r="A27" s="179" t="s">
        <v>909</v>
      </c>
      <c r="B27" s="56">
        <v>0</v>
      </c>
      <c r="C27" s="56">
        <v>0</v>
      </c>
      <c r="D27" s="56">
        <v>0</v>
      </c>
      <c r="E27" s="56">
        <v>0</v>
      </c>
      <c r="F27" s="116"/>
      <c r="G27" s="56">
        <v>0</v>
      </c>
      <c r="H27" s="56">
        <v>0</v>
      </c>
      <c r="I27" s="56">
        <v>0</v>
      </c>
      <c r="J27" s="56">
        <v>0</v>
      </c>
      <c r="K27" s="56">
        <v>0</v>
      </c>
      <c r="L27" s="116"/>
      <c r="M27" s="56">
        <v>0</v>
      </c>
      <c r="N27"/>
      <c r="O27"/>
      <c r="P27"/>
    </row>
    <row r="28" spans="1:16" s="1" customFormat="1" ht="15.5" x14ac:dyDescent="0.35">
      <c r="A28" s="179" t="s">
        <v>910</v>
      </c>
      <c r="B28" s="56">
        <v>0</v>
      </c>
      <c r="C28" s="56">
        <v>0</v>
      </c>
      <c r="D28" s="56">
        <v>0</v>
      </c>
      <c r="E28" s="56">
        <v>0</v>
      </c>
      <c r="F28" s="116"/>
      <c r="G28" s="56">
        <v>0</v>
      </c>
      <c r="H28" s="56">
        <v>0</v>
      </c>
      <c r="I28" s="56">
        <v>0</v>
      </c>
      <c r="J28" s="56">
        <v>0</v>
      </c>
      <c r="K28" s="56">
        <v>0</v>
      </c>
      <c r="L28" s="116"/>
      <c r="M28" s="56">
        <v>0</v>
      </c>
      <c r="N28"/>
      <c r="O28"/>
      <c r="P28"/>
    </row>
    <row r="29" spans="1:16" s="1" customFormat="1" ht="15.5" x14ac:dyDescent="0.35">
      <c r="A29" s="179" t="s">
        <v>911</v>
      </c>
      <c r="B29" s="56">
        <v>0</v>
      </c>
      <c r="C29" s="56">
        <v>0</v>
      </c>
      <c r="D29" s="56">
        <v>0</v>
      </c>
      <c r="E29" s="56">
        <v>0</v>
      </c>
      <c r="F29" s="116"/>
      <c r="G29" s="56">
        <v>0</v>
      </c>
      <c r="H29" s="56">
        <v>0</v>
      </c>
      <c r="I29" s="56">
        <v>0</v>
      </c>
      <c r="J29" s="56">
        <v>0</v>
      </c>
      <c r="K29" s="56">
        <v>0</v>
      </c>
      <c r="L29" s="116"/>
      <c r="M29" s="56">
        <v>0</v>
      </c>
      <c r="N29"/>
      <c r="O29"/>
      <c r="P29"/>
    </row>
    <row r="30" spans="1:16" s="1" customFormat="1" ht="15.5" x14ac:dyDescent="0.35">
      <c r="A30" s="179" t="s">
        <v>912</v>
      </c>
      <c r="B30" s="56">
        <v>0</v>
      </c>
      <c r="C30" s="56">
        <v>0</v>
      </c>
      <c r="D30" s="56">
        <v>0</v>
      </c>
      <c r="E30" s="56">
        <v>0</v>
      </c>
      <c r="F30" s="116"/>
      <c r="G30" s="56">
        <v>0</v>
      </c>
      <c r="H30" s="56">
        <v>0</v>
      </c>
      <c r="I30" s="56">
        <v>0</v>
      </c>
      <c r="J30" s="56">
        <v>0</v>
      </c>
      <c r="K30" s="56">
        <v>0</v>
      </c>
      <c r="L30" s="116"/>
      <c r="M30" s="56">
        <v>0</v>
      </c>
      <c r="N30"/>
      <c r="O30"/>
      <c r="P30"/>
    </row>
    <row r="31" spans="1:16" s="1" customFormat="1" ht="15.5" x14ac:dyDescent="0.35">
      <c r="A31" s="179" t="s">
        <v>913</v>
      </c>
      <c r="B31" s="56">
        <v>0</v>
      </c>
      <c r="C31" s="56">
        <v>0</v>
      </c>
      <c r="D31" s="56">
        <v>0</v>
      </c>
      <c r="E31" s="56">
        <v>0</v>
      </c>
      <c r="F31" s="116"/>
      <c r="G31" s="56">
        <v>0</v>
      </c>
      <c r="H31" s="56">
        <v>0</v>
      </c>
      <c r="I31" s="56">
        <v>0</v>
      </c>
      <c r="J31" s="56">
        <v>0</v>
      </c>
      <c r="K31" s="56">
        <v>0</v>
      </c>
      <c r="L31" s="116"/>
      <c r="M31" s="56">
        <v>0</v>
      </c>
      <c r="N31"/>
      <c r="O31"/>
      <c r="P31"/>
    </row>
    <row r="32" spans="1:16" s="1" customFormat="1" ht="15.5" x14ac:dyDescent="0.35">
      <c r="A32" s="179" t="s">
        <v>914</v>
      </c>
      <c r="B32" s="56">
        <v>0</v>
      </c>
      <c r="C32" s="56">
        <v>0</v>
      </c>
      <c r="D32" s="56">
        <v>0</v>
      </c>
      <c r="E32" s="56">
        <v>0</v>
      </c>
      <c r="F32" s="116"/>
      <c r="G32" s="56">
        <v>0</v>
      </c>
      <c r="H32" s="56">
        <v>0</v>
      </c>
      <c r="I32" s="56">
        <v>0</v>
      </c>
      <c r="J32" s="56">
        <v>0</v>
      </c>
      <c r="K32" s="56">
        <v>0</v>
      </c>
      <c r="L32" s="116"/>
      <c r="M32" s="56">
        <v>0</v>
      </c>
      <c r="N32"/>
      <c r="O32"/>
      <c r="P32"/>
    </row>
    <row r="33" spans="1:20" s="1" customFormat="1" ht="15.5" x14ac:dyDescent="0.35">
      <c r="A33" s="179" t="s">
        <v>915</v>
      </c>
      <c r="B33" s="56">
        <v>0</v>
      </c>
      <c r="C33" s="56">
        <v>0</v>
      </c>
      <c r="D33" s="56">
        <v>0</v>
      </c>
      <c r="E33" s="56">
        <v>0</v>
      </c>
      <c r="F33" s="116"/>
      <c r="G33" s="56">
        <v>0</v>
      </c>
      <c r="H33" s="56">
        <v>0</v>
      </c>
      <c r="I33" s="56">
        <v>0</v>
      </c>
      <c r="J33" s="56">
        <v>0</v>
      </c>
      <c r="K33" s="56">
        <v>0</v>
      </c>
      <c r="L33" s="116"/>
      <c r="M33" s="56">
        <v>0</v>
      </c>
      <c r="N33"/>
      <c r="O33"/>
      <c r="P33"/>
    </row>
    <row r="34" spans="1:20" s="1" customFormat="1" ht="15.5" x14ac:dyDescent="0.35">
      <c r="A34" s="362" t="s">
        <v>916</v>
      </c>
      <c r="B34" s="193">
        <f>SUM(B25:B33)</f>
        <v>0</v>
      </c>
      <c r="C34" s="193">
        <f t="shared" ref="C34" si="1">SUM(C25:C33)</f>
        <v>0</v>
      </c>
      <c r="D34" s="193">
        <f t="shared" ref="D34" si="2">SUM(D25:D33)</f>
        <v>0</v>
      </c>
      <c r="E34" s="193">
        <f t="shared" ref="E34" si="3">SUM(E25:E33)</f>
        <v>0</v>
      </c>
      <c r="F34" s="56">
        <v>0</v>
      </c>
      <c r="G34" s="361"/>
      <c r="H34" s="193">
        <f t="shared" ref="H34" si="4">SUM(H25:H33)</f>
        <v>0</v>
      </c>
      <c r="I34" s="193">
        <f t="shared" ref="I34" si="5">SUM(I25:I33)</f>
        <v>0</v>
      </c>
      <c r="J34" s="193">
        <f t="shared" ref="J34" si="6">SUM(J25:J33)</f>
        <v>0</v>
      </c>
      <c r="K34" s="193">
        <f t="shared" ref="K34" si="7">SUM(K25:K33)</f>
        <v>0</v>
      </c>
      <c r="L34" s="56">
        <v>0</v>
      </c>
      <c r="M34" s="361"/>
      <c r="N34"/>
      <c r="O34"/>
      <c r="P34"/>
    </row>
    <row r="35" spans="1:20" s="1" customFormat="1" ht="15.5" x14ac:dyDescent="0.35">
      <c r="A35" s="200"/>
      <c r="B35" s="363"/>
      <c r="C35" s="363"/>
      <c r="D35" s="363"/>
      <c r="E35" s="363"/>
      <c r="F35" s="116"/>
      <c r="G35" s="360"/>
      <c r="H35" s="360"/>
      <c r="I35" s="360"/>
      <c r="J35" s="360"/>
      <c r="K35" s="360"/>
      <c r="L35" s="116"/>
      <c r="M35" s="360"/>
      <c r="N35"/>
      <c r="O35"/>
      <c r="P35"/>
    </row>
    <row r="36" spans="1:20" s="10" customFormat="1" ht="15.5" x14ac:dyDescent="0.35">
      <c r="A36" s="200" t="s">
        <v>897</v>
      </c>
      <c r="B36" s="363"/>
      <c r="C36" s="363"/>
      <c r="D36" s="363"/>
      <c r="E36" s="363"/>
      <c r="F36" s="361"/>
      <c r="G36" s="363"/>
      <c r="H36" s="363"/>
      <c r="I36" s="363"/>
      <c r="J36" s="363"/>
      <c r="K36" s="363"/>
      <c r="L36" s="361"/>
      <c r="M36" s="363"/>
      <c r="N36"/>
      <c r="O36"/>
      <c r="P36"/>
      <c r="T36" s="1"/>
    </row>
    <row r="37" spans="1:20" s="10" customFormat="1" ht="15.5" x14ac:dyDescent="0.35">
      <c r="A37" s="179" t="s">
        <v>917</v>
      </c>
      <c r="B37" s="56">
        <v>0</v>
      </c>
      <c r="C37" s="56">
        <v>0</v>
      </c>
      <c r="D37" s="56">
        <v>0</v>
      </c>
      <c r="E37" s="56">
        <v>0</v>
      </c>
      <c r="F37" s="363"/>
      <c r="G37" s="363"/>
      <c r="H37" s="56">
        <v>0</v>
      </c>
      <c r="I37" s="56">
        <v>0</v>
      </c>
      <c r="J37" s="56">
        <v>0</v>
      </c>
      <c r="K37" s="56">
        <v>0</v>
      </c>
      <c r="L37" s="363"/>
      <c r="M37" s="363"/>
      <c r="N37"/>
      <c r="O37"/>
      <c r="P37"/>
      <c r="T37" s="1"/>
    </row>
    <row r="38" spans="1:20" s="10" customFormat="1" ht="15.5" x14ac:dyDescent="0.35">
      <c r="A38" s="179" t="s">
        <v>918</v>
      </c>
      <c r="B38" s="56">
        <v>0</v>
      </c>
      <c r="C38" s="56">
        <v>0</v>
      </c>
      <c r="D38" s="56">
        <v>0</v>
      </c>
      <c r="E38" s="56">
        <v>0</v>
      </c>
      <c r="F38" s="363"/>
      <c r="G38" s="363"/>
      <c r="H38" s="56">
        <v>0</v>
      </c>
      <c r="I38" s="56">
        <v>0</v>
      </c>
      <c r="J38" s="56">
        <v>0</v>
      </c>
      <c r="K38" s="56">
        <v>0</v>
      </c>
      <c r="L38" s="363"/>
      <c r="M38" s="363"/>
      <c r="N38"/>
      <c r="O38"/>
      <c r="P38"/>
      <c r="T38" s="1"/>
    </row>
    <row r="39" spans="1:20" s="10" customFormat="1" ht="15.5" x14ac:dyDescent="0.35">
      <c r="A39" s="362" t="s">
        <v>860</v>
      </c>
      <c r="B39" s="193">
        <f>SUM(B37:B38)</f>
        <v>0</v>
      </c>
      <c r="C39" s="193">
        <f t="shared" ref="C39:K39" si="8">SUM(C37:C38)</f>
        <v>0</v>
      </c>
      <c r="D39" s="193">
        <f t="shared" si="8"/>
        <v>0</v>
      </c>
      <c r="E39" s="193">
        <f t="shared" si="8"/>
        <v>0</v>
      </c>
      <c r="F39" s="361"/>
      <c r="G39" s="361"/>
      <c r="H39" s="193">
        <f t="shared" si="8"/>
        <v>0</v>
      </c>
      <c r="I39" s="193">
        <f t="shared" si="8"/>
        <v>0</v>
      </c>
      <c r="J39" s="193">
        <f t="shared" si="8"/>
        <v>0</v>
      </c>
      <c r="K39" s="193">
        <f t="shared" si="8"/>
        <v>0</v>
      </c>
      <c r="L39" s="361"/>
      <c r="M39" s="361"/>
      <c r="N39"/>
      <c r="O39"/>
      <c r="P39"/>
      <c r="T39" s="1"/>
    </row>
    <row r="40" spans="1:20" s="10" customFormat="1" ht="15.5" x14ac:dyDescent="0.35">
      <c r="A40" s="200"/>
      <c r="B40" s="363"/>
      <c r="C40" s="363"/>
      <c r="D40" s="363"/>
      <c r="E40" s="363"/>
      <c r="F40" s="363"/>
      <c r="G40" s="363"/>
      <c r="H40" s="363"/>
      <c r="I40" s="363"/>
      <c r="J40" s="363"/>
      <c r="K40" s="363"/>
      <c r="L40" s="361"/>
      <c r="M40" s="363"/>
      <c r="N40"/>
      <c r="O40"/>
      <c r="P40"/>
      <c r="T40" s="1"/>
    </row>
    <row r="41" spans="1:20" s="10" customFormat="1" ht="15.5" x14ac:dyDescent="0.35">
      <c r="A41" s="179" t="s">
        <v>972</v>
      </c>
      <c r="B41" s="56">
        <v>0</v>
      </c>
      <c r="C41" s="56">
        <v>0</v>
      </c>
      <c r="D41" s="56">
        <v>0</v>
      </c>
      <c r="E41" s="56">
        <v>0</v>
      </c>
      <c r="F41" s="363"/>
      <c r="G41" s="363"/>
      <c r="H41" s="56">
        <v>0</v>
      </c>
      <c r="I41" s="56">
        <v>0</v>
      </c>
      <c r="J41" s="56">
        <v>0</v>
      </c>
      <c r="K41" s="56">
        <v>0</v>
      </c>
      <c r="L41" s="363"/>
      <c r="M41" s="363"/>
      <c r="N41"/>
      <c r="O41"/>
      <c r="P41"/>
      <c r="T41" s="1"/>
    </row>
    <row r="42" spans="1:20" s="1" customFormat="1" ht="15.5" x14ac:dyDescent="0.35">
      <c r="A42" s="179" t="s">
        <v>973</v>
      </c>
      <c r="B42" s="56">
        <v>0</v>
      </c>
      <c r="C42" s="56">
        <v>0</v>
      </c>
      <c r="D42" s="56">
        <v>0</v>
      </c>
      <c r="E42" s="56">
        <v>0</v>
      </c>
      <c r="F42" s="363"/>
      <c r="G42" s="363"/>
      <c r="H42" s="56">
        <v>0</v>
      </c>
      <c r="I42" s="56">
        <v>0</v>
      </c>
      <c r="J42" s="56">
        <v>0</v>
      </c>
      <c r="K42" s="56">
        <v>0</v>
      </c>
      <c r="L42" s="363"/>
      <c r="M42" s="363"/>
      <c r="N42"/>
      <c r="O42"/>
      <c r="P42"/>
    </row>
    <row r="43" spans="1:20" s="1" customFormat="1" ht="15.5" x14ac:dyDescent="0.35">
      <c r="A43" s="179" t="s">
        <v>974</v>
      </c>
      <c r="B43" s="56">
        <v>0</v>
      </c>
      <c r="C43" s="56">
        <v>0</v>
      </c>
      <c r="D43" s="56">
        <v>0</v>
      </c>
      <c r="E43" s="56">
        <v>0</v>
      </c>
      <c r="F43" s="363"/>
      <c r="G43" s="363"/>
      <c r="H43" s="56">
        <v>0</v>
      </c>
      <c r="I43" s="56">
        <v>0</v>
      </c>
      <c r="J43" s="56">
        <v>0</v>
      </c>
      <c r="K43" s="56">
        <v>0</v>
      </c>
      <c r="L43" s="363"/>
      <c r="M43" s="363"/>
      <c r="N43"/>
      <c r="O43"/>
      <c r="P43"/>
    </row>
    <row r="44" spans="1:20" s="1" customFormat="1" ht="15.5" x14ac:dyDescent="0.35">
      <c r="A44" s="179" t="s">
        <v>975</v>
      </c>
      <c r="B44" s="56">
        <v>0</v>
      </c>
      <c r="C44" s="56">
        <v>0</v>
      </c>
      <c r="D44" s="56">
        <v>0</v>
      </c>
      <c r="E44" s="56">
        <v>0</v>
      </c>
      <c r="F44" s="363"/>
      <c r="G44" s="363"/>
      <c r="H44" s="56">
        <v>0</v>
      </c>
      <c r="I44" s="56">
        <v>0</v>
      </c>
      <c r="J44" s="56">
        <v>0</v>
      </c>
      <c r="K44" s="56">
        <v>0</v>
      </c>
      <c r="L44" s="363"/>
      <c r="M44" s="363"/>
      <c r="N44"/>
      <c r="O44"/>
      <c r="P44"/>
    </row>
    <row r="45" spans="1:20" s="1" customFormat="1" ht="15.5" x14ac:dyDescent="0.35">
      <c r="A45" s="179" t="s">
        <v>976</v>
      </c>
      <c r="B45" s="56">
        <v>0</v>
      </c>
      <c r="C45" s="56">
        <v>0</v>
      </c>
      <c r="D45" s="56">
        <v>0</v>
      </c>
      <c r="E45" s="56">
        <v>0</v>
      </c>
      <c r="F45" s="363"/>
      <c r="G45" s="363"/>
      <c r="H45" s="56">
        <v>0</v>
      </c>
      <c r="I45" s="56">
        <v>0</v>
      </c>
      <c r="J45" s="56">
        <v>0</v>
      </c>
      <c r="K45" s="56">
        <v>0</v>
      </c>
      <c r="L45" s="363"/>
      <c r="M45" s="363"/>
      <c r="N45"/>
      <c r="O45"/>
      <c r="P45"/>
    </row>
    <row r="46" spans="1:20" ht="16" thickBot="1" x14ac:dyDescent="0.4">
      <c r="A46" s="286" t="s">
        <v>919</v>
      </c>
      <c r="B46" s="185">
        <f>SUM(B22,B34,B39,B41:B45)</f>
        <v>0</v>
      </c>
      <c r="C46" s="185">
        <f t="shared" ref="C46:K46" si="9">SUM(C22,C34,C39,C41:C45)</f>
        <v>0</v>
      </c>
      <c r="D46" s="185">
        <f t="shared" si="9"/>
        <v>0</v>
      </c>
      <c r="E46" s="185">
        <f t="shared" si="9"/>
        <v>0</v>
      </c>
      <c r="F46" s="364"/>
      <c r="G46" s="364"/>
      <c r="H46" s="185">
        <f t="shared" si="9"/>
        <v>0</v>
      </c>
      <c r="I46" s="185">
        <f t="shared" si="9"/>
        <v>0</v>
      </c>
      <c r="J46" s="185">
        <f t="shared" si="9"/>
        <v>0</v>
      </c>
      <c r="K46" s="185">
        <f t="shared" si="9"/>
        <v>0</v>
      </c>
      <c r="L46" s="364"/>
      <c r="M46" s="364"/>
      <c r="Q46" s="1"/>
      <c r="R46" s="1"/>
      <c r="S46" s="1"/>
      <c r="T46" s="1"/>
    </row>
    <row r="47" spans="1:20" s="1" customFormat="1" ht="15.5" x14ac:dyDescent="0.35">
      <c r="N47"/>
      <c r="O47"/>
      <c r="P47"/>
    </row>
    <row r="48" spans="1:20" s="1" customFormat="1" ht="15.5" x14ac:dyDescent="0.35">
      <c r="N48"/>
      <c r="O48"/>
      <c r="P48"/>
    </row>
    <row r="51" ht="32.15" customHeight="1" x14ac:dyDescent="0.35"/>
    <row r="52" ht="72.650000000000006" customHeight="1" x14ac:dyDescent="0.35"/>
  </sheetData>
  <sheetProtection algorithmName="SHA-512" hashValue="mTFWreCSSbG9srIuNJnkxAbYHx3se4bBv1qNeHb3Uo6raOPzyJSBXOQ+vzgC9nqgW7d50PF6FBp8B221M1YURw==" saltValue="yg8ndCA+zBH4t4/mJyr6bw==" spinCount="100000" sheet="1" formatCells="0" formatColumns="0" formatRows="0" selectLockedCells="1"/>
  <mergeCells count="5">
    <mergeCell ref="H9:M9"/>
    <mergeCell ref="H10:M10"/>
    <mergeCell ref="B9:G9"/>
    <mergeCell ref="B10:G10"/>
    <mergeCell ref="B1:C1"/>
  </mergeCell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0F1A-73B5-46A6-9A97-089830057481}">
  <sheetPr>
    <pageSetUpPr fitToPage="1"/>
  </sheetPr>
  <dimension ref="A1:O32"/>
  <sheetViews>
    <sheetView workbookViewId="0">
      <selection activeCell="A11" sqref="A11"/>
    </sheetView>
  </sheetViews>
  <sheetFormatPr defaultColWidth="9.1796875" defaultRowHeight="14.5" x14ac:dyDescent="0.35"/>
  <cols>
    <col min="1" max="1" width="19.26953125" customWidth="1"/>
    <col min="2" max="2" width="63.7265625" customWidth="1"/>
    <col min="3" max="8" width="16.81640625" customWidth="1"/>
    <col min="9" max="9" width="19.54296875" customWidth="1"/>
    <col min="10" max="11" width="19.453125" customWidth="1"/>
    <col min="12" max="12" width="45.81640625" customWidth="1"/>
  </cols>
  <sheetData>
    <row r="1" spans="1:15" s="1" customFormat="1" ht="15.5" x14ac:dyDescent="0.35">
      <c r="B1" s="1" t="s">
        <v>23</v>
      </c>
      <c r="C1" s="386">
        <f>'Cover Page '!$C$21</f>
        <v>0</v>
      </c>
      <c r="D1" s="387"/>
      <c r="I1"/>
      <c r="J1"/>
      <c r="K1"/>
    </row>
    <row r="2" spans="1:15" s="1" customFormat="1" ht="15.5" x14ac:dyDescent="0.35">
      <c r="B2" s="1" t="s">
        <v>24</v>
      </c>
      <c r="C2" s="140" t="str">
        <f>'Cover Page '!$C$24</f>
        <v>March</v>
      </c>
      <c r="D2" s="141">
        <f>'Cover Page '!$D$24</f>
        <v>2025</v>
      </c>
      <c r="I2"/>
      <c r="J2"/>
      <c r="K2"/>
    </row>
    <row r="3" spans="1:15" s="1" customFormat="1" ht="15.5" x14ac:dyDescent="0.35">
      <c r="C3" s="174"/>
      <c r="D3"/>
      <c r="I3"/>
      <c r="J3"/>
      <c r="K3"/>
    </row>
    <row r="4" spans="1:15" s="1" customFormat="1" ht="15.5" x14ac:dyDescent="0.35">
      <c r="D4" s="3" t="s">
        <v>5</v>
      </c>
      <c r="E4" s="3"/>
      <c r="I4"/>
      <c r="J4"/>
      <c r="K4"/>
    </row>
    <row r="5" spans="1:15" s="1" customFormat="1" ht="15.5" x14ac:dyDescent="0.35">
      <c r="C5" s="3"/>
      <c r="D5" s="3"/>
      <c r="E5" s="3"/>
      <c r="I5"/>
      <c r="J5"/>
      <c r="K5"/>
    </row>
    <row r="6" spans="1:15" s="1" customFormat="1" ht="15.5" x14ac:dyDescent="0.35">
      <c r="B6" s="102" t="s">
        <v>924</v>
      </c>
      <c r="C6" s="3"/>
      <c r="I6"/>
      <c r="J6"/>
      <c r="K6"/>
    </row>
    <row r="7" spans="1:15" s="1" customFormat="1" ht="15.5" x14ac:dyDescent="0.35">
      <c r="B7" s="3"/>
      <c r="C7" s="3"/>
      <c r="I7"/>
      <c r="J7"/>
      <c r="K7"/>
    </row>
    <row r="8" spans="1:15" s="1" customFormat="1" ht="16" thickBot="1" x14ac:dyDescent="0.4">
      <c r="B8" s="3"/>
      <c r="I8"/>
      <c r="J8"/>
      <c r="K8"/>
    </row>
    <row r="9" spans="1:15" s="1" customFormat="1" ht="49.5" customHeight="1" thickBot="1" x14ac:dyDescent="0.4">
      <c r="A9" s="2" t="s">
        <v>33</v>
      </c>
      <c r="C9" s="431" t="s">
        <v>977</v>
      </c>
      <c r="D9" s="432"/>
      <c r="E9" s="432"/>
      <c r="F9" s="440" t="s">
        <v>789</v>
      </c>
      <c r="G9" s="441"/>
      <c r="H9" s="442"/>
      <c r="I9"/>
      <c r="J9"/>
      <c r="K9"/>
      <c r="L9"/>
    </row>
    <row r="10" spans="1:15" s="1" customFormat="1" ht="16" thickBot="1" x14ac:dyDescent="0.4">
      <c r="A10" s="2" t="s">
        <v>34</v>
      </c>
      <c r="C10" s="434">
        <f>Assets!C9</f>
        <v>45747</v>
      </c>
      <c r="D10" s="435"/>
      <c r="E10" s="435"/>
      <c r="F10" s="443">
        <f>Assets!D9</f>
        <v>45657</v>
      </c>
      <c r="G10" s="443"/>
      <c r="H10" s="443"/>
      <c r="I10"/>
      <c r="J10"/>
      <c r="K10"/>
      <c r="L10"/>
    </row>
    <row r="11" spans="1:15" s="1" customFormat="1" ht="28.5" thickBot="1" x14ac:dyDescent="0.4">
      <c r="A11" s="94"/>
      <c r="B11" s="309" t="s">
        <v>593</v>
      </c>
      <c r="C11" s="356" t="s">
        <v>921</v>
      </c>
      <c r="D11" s="356" t="s">
        <v>920</v>
      </c>
      <c r="E11" s="356" t="s">
        <v>922</v>
      </c>
      <c r="F11" s="365" t="s">
        <v>921</v>
      </c>
      <c r="G11" s="365" t="s">
        <v>920</v>
      </c>
      <c r="H11" s="365" t="s">
        <v>922</v>
      </c>
      <c r="I11"/>
      <c r="J11"/>
      <c r="K11"/>
    </row>
    <row r="12" spans="1:15" s="1" customFormat="1" ht="15.5" x14ac:dyDescent="0.35">
      <c r="A12" s="94"/>
      <c r="B12" s="366" t="s">
        <v>470</v>
      </c>
      <c r="C12" s="56">
        <v>0</v>
      </c>
      <c r="D12" s="56">
        <v>0</v>
      </c>
      <c r="E12" s="367">
        <f>C12-D12</f>
        <v>0</v>
      </c>
      <c r="F12" s="56">
        <v>0</v>
      </c>
      <c r="G12" s="56">
        <v>0</v>
      </c>
      <c r="H12" s="367">
        <f>F12-G12</f>
        <v>0</v>
      </c>
      <c r="I12"/>
      <c r="J12"/>
      <c r="K12"/>
    </row>
    <row r="13" spans="1:15" s="1" customFormat="1" ht="15.5" x14ac:dyDescent="0.35">
      <c r="A13" s="94"/>
      <c r="B13" s="179" t="s">
        <v>471</v>
      </c>
      <c r="C13" s="56">
        <v>0</v>
      </c>
      <c r="D13" s="56">
        <v>0</v>
      </c>
      <c r="E13" s="367">
        <f t="shared" ref="E13:E19" si="0">C13-D13</f>
        <v>0</v>
      </c>
      <c r="F13" s="56">
        <v>0</v>
      </c>
      <c r="G13" s="56">
        <v>0</v>
      </c>
      <c r="H13" s="367">
        <f t="shared" ref="H13:H19" si="1">F13-G13</f>
        <v>0</v>
      </c>
      <c r="I13"/>
      <c r="J13"/>
      <c r="K13"/>
    </row>
    <row r="14" spans="1:15" s="10" customFormat="1" ht="15.5" x14ac:dyDescent="0.35">
      <c r="A14" s="94"/>
      <c r="B14" s="179" t="s">
        <v>472</v>
      </c>
      <c r="C14" s="56">
        <v>0</v>
      </c>
      <c r="D14" s="56">
        <v>0</v>
      </c>
      <c r="E14" s="367">
        <f t="shared" si="0"/>
        <v>0</v>
      </c>
      <c r="F14" s="56">
        <v>0</v>
      </c>
      <c r="G14" s="56">
        <v>0</v>
      </c>
      <c r="H14" s="367">
        <f t="shared" si="1"/>
        <v>0</v>
      </c>
      <c r="I14"/>
      <c r="J14"/>
      <c r="K14"/>
      <c r="O14" s="1"/>
    </row>
    <row r="15" spans="1:15" s="10" customFormat="1" ht="15.5" x14ac:dyDescent="0.35">
      <c r="A15" s="94"/>
      <c r="B15" s="179" t="s">
        <v>473</v>
      </c>
      <c r="C15" s="56">
        <v>0</v>
      </c>
      <c r="D15" s="56">
        <v>0</v>
      </c>
      <c r="E15" s="367">
        <f t="shared" si="0"/>
        <v>0</v>
      </c>
      <c r="F15" s="56">
        <v>0</v>
      </c>
      <c r="G15" s="56">
        <v>0</v>
      </c>
      <c r="H15" s="367">
        <f t="shared" si="1"/>
        <v>0</v>
      </c>
      <c r="I15"/>
      <c r="J15"/>
      <c r="K15"/>
      <c r="O15" s="1"/>
    </row>
    <row r="16" spans="1:15" s="1" customFormat="1" ht="15.5" x14ac:dyDescent="0.35">
      <c r="A16" s="94"/>
      <c r="B16" s="179" t="s">
        <v>474</v>
      </c>
      <c r="C16" s="56">
        <v>0</v>
      </c>
      <c r="D16" s="56">
        <v>0</v>
      </c>
      <c r="E16" s="367">
        <f t="shared" si="0"/>
        <v>0</v>
      </c>
      <c r="F16" s="56">
        <v>0</v>
      </c>
      <c r="G16" s="56">
        <v>0</v>
      </c>
      <c r="H16" s="367">
        <f t="shared" si="1"/>
        <v>0</v>
      </c>
      <c r="I16"/>
      <c r="J16"/>
      <c r="K16"/>
    </row>
    <row r="17" spans="1:15" s="1" customFormat="1" ht="15.5" x14ac:dyDescent="0.35">
      <c r="A17" s="94"/>
      <c r="B17" s="179" t="s">
        <v>475</v>
      </c>
      <c r="C17" s="56">
        <v>0</v>
      </c>
      <c r="D17" s="56">
        <v>0</v>
      </c>
      <c r="E17" s="367">
        <f t="shared" si="0"/>
        <v>0</v>
      </c>
      <c r="F17" s="56">
        <v>0</v>
      </c>
      <c r="G17" s="56">
        <v>0</v>
      </c>
      <c r="H17" s="367">
        <f t="shared" si="1"/>
        <v>0</v>
      </c>
      <c r="I17"/>
      <c r="J17"/>
      <c r="K17"/>
    </row>
    <row r="18" spans="1:15" s="1" customFormat="1" ht="15.5" x14ac:dyDescent="0.35">
      <c r="A18" s="94"/>
      <c r="B18" s="179" t="s">
        <v>476</v>
      </c>
      <c r="C18" s="56">
        <v>0</v>
      </c>
      <c r="D18" s="56">
        <v>0</v>
      </c>
      <c r="E18" s="367">
        <f t="shared" si="0"/>
        <v>0</v>
      </c>
      <c r="F18" s="56">
        <v>0</v>
      </c>
      <c r="G18" s="56">
        <v>0</v>
      </c>
      <c r="H18" s="367">
        <f t="shared" si="1"/>
        <v>0</v>
      </c>
      <c r="I18"/>
      <c r="J18"/>
      <c r="K18"/>
    </row>
    <row r="19" spans="1:15" s="1" customFormat="1" ht="15.5" x14ac:dyDescent="0.35">
      <c r="A19" s="94"/>
      <c r="B19" s="179" t="s">
        <v>477</v>
      </c>
      <c r="C19" s="56">
        <v>0</v>
      </c>
      <c r="D19" s="56">
        <v>0</v>
      </c>
      <c r="E19" s="367">
        <f t="shared" si="0"/>
        <v>0</v>
      </c>
      <c r="F19" s="56">
        <v>0</v>
      </c>
      <c r="G19" s="56">
        <v>0</v>
      </c>
      <c r="H19" s="367">
        <f t="shared" si="1"/>
        <v>0</v>
      </c>
      <c r="I19"/>
      <c r="J19"/>
      <c r="K19"/>
    </row>
    <row r="20" spans="1:15" ht="16" thickBot="1" x14ac:dyDescent="0.4">
      <c r="A20" s="92" t="s">
        <v>1011</v>
      </c>
      <c r="B20" s="286" t="s">
        <v>923</v>
      </c>
      <c r="C20" s="185">
        <f>SUM(C12:C19)</f>
        <v>0</v>
      </c>
      <c r="D20" s="185">
        <f t="shared" ref="D20:H20" si="2">SUM(D12:D19)</f>
        <v>0</v>
      </c>
      <c r="E20" s="185">
        <f t="shared" si="2"/>
        <v>0</v>
      </c>
      <c r="F20" s="185">
        <f t="shared" si="2"/>
        <v>0</v>
      </c>
      <c r="G20" s="185">
        <f t="shared" si="2"/>
        <v>0</v>
      </c>
      <c r="H20" s="185">
        <f t="shared" si="2"/>
        <v>0</v>
      </c>
      <c r="L20" s="1"/>
      <c r="M20" s="1"/>
      <c r="N20" s="1"/>
      <c r="O20" s="1"/>
    </row>
    <row r="21" spans="1:15" s="1" customFormat="1" ht="15.5" x14ac:dyDescent="0.35">
      <c r="A21" s="94"/>
      <c r="I21"/>
      <c r="J21"/>
      <c r="K21"/>
    </row>
    <row r="22" spans="1:15" s="1" customFormat="1" ht="15.5" x14ac:dyDescent="0.35">
      <c r="A22" s="94"/>
      <c r="I22"/>
      <c r="J22"/>
      <c r="K22"/>
    </row>
    <row r="23" spans="1:15" x14ac:dyDescent="0.35">
      <c r="A23" s="94"/>
    </row>
    <row r="24" spans="1:15" x14ac:dyDescent="0.35">
      <c r="A24" s="94"/>
    </row>
    <row r="25" spans="1:15" ht="32.15" customHeight="1" x14ac:dyDescent="0.35">
      <c r="A25" s="94"/>
    </row>
    <row r="26" spans="1:15" ht="72.650000000000006" customHeight="1" x14ac:dyDescent="0.35">
      <c r="A26" s="94"/>
    </row>
    <row r="27" spans="1:15" x14ac:dyDescent="0.35">
      <c r="A27" s="94"/>
    </row>
    <row r="28" spans="1:15" x14ac:dyDescent="0.35">
      <c r="A28" s="94"/>
    </row>
    <row r="29" spans="1:15" x14ac:dyDescent="0.35">
      <c r="A29" s="94"/>
    </row>
    <row r="30" spans="1:15" x14ac:dyDescent="0.35">
      <c r="A30" s="94"/>
    </row>
    <row r="31" spans="1:15" x14ac:dyDescent="0.35">
      <c r="A31" s="94"/>
    </row>
    <row r="32" spans="1:15" ht="15.5" x14ac:dyDescent="0.35">
      <c r="A32" s="192"/>
    </row>
  </sheetData>
  <sheetProtection algorithmName="SHA-512" hashValue="apxQUV4HWu+AG5nQGDS2w3ifpu3yC215Ve1x4KNBKC4HWdyac9kDneOeWrAeGMHX8oZGrAAeD3D5ibURH6/DRA==" saltValue="vgxp5gYuoSwI4Tm0kKk6xA==" spinCount="100000" sheet="1" formatCells="0" formatColumns="0" formatRows="0" selectLockedCells="1"/>
  <mergeCells count="5">
    <mergeCell ref="C1:D1"/>
    <mergeCell ref="C9:E9"/>
    <mergeCell ref="F9:H9"/>
    <mergeCell ref="C10:E10"/>
    <mergeCell ref="F10:H10"/>
  </mergeCells>
  <hyperlinks>
    <hyperlink ref="A20" location="'Solvency Assessment'!A26" display="'Solvency Assessment'!A26" xr:uid="{81749F13-9A78-4540-A997-510BCFD8E65E}"/>
  </hyperlink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EEBD-1C1A-4BA4-9F88-4FEE87ED8CE5}">
  <sheetPr>
    <pageSetUpPr fitToPage="1"/>
  </sheetPr>
  <dimension ref="A1:N26"/>
  <sheetViews>
    <sheetView workbookViewId="0">
      <selection activeCell="B12" sqref="B12"/>
    </sheetView>
  </sheetViews>
  <sheetFormatPr defaultColWidth="9.1796875" defaultRowHeight="14.5" x14ac:dyDescent="0.35"/>
  <cols>
    <col min="1" max="1" width="63.7265625" customWidth="1"/>
    <col min="2" max="7" width="16.81640625" customWidth="1"/>
    <col min="8" max="8" width="19.54296875" customWidth="1"/>
    <col min="9" max="10" width="19.453125" customWidth="1"/>
    <col min="11" max="11" width="45.81640625" customWidth="1"/>
  </cols>
  <sheetData>
    <row r="1" spans="1:14" s="1" customFormat="1" ht="15.5" x14ac:dyDescent="0.35">
      <c r="A1" s="1" t="s">
        <v>23</v>
      </c>
      <c r="B1" s="386">
        <f>'Cover Page '!$C$21</f>
        <v>0</v>
      </c>
      <c r="C1" s="387"/>
      <c r="H1"/>
      <c r="I1"/>
      <c r="J1"/>
    </row>
    <row r="2" spans="1:14" s="1" customFormat="1" ht="15.5" x14ac:dyDescent="0.35">
      <c r="A2" s="1" t="s">
        <v>24</v>
      </c>
      <c r="B2" s="140" t="str">
        <f>'Cover Page '!$C$24</f>
        <v>March</v>
      </c>
      <c r="C2" s="141">
        <f>'Cover Page '!$D$24</f>
        <v>2025</v>
      </c>
      <c r="H2"/>
      <c r="I2"/>
      <c r="J2"/>
    </row>
    <row r="3" spans="1:14" s="1" customFormat="1" ht="15.5" x14ac:dyDescent="0.35">
      <c r="B3" s="174"/>
      <c r="C3"/>
      <c r="H3"/>
      <c r="I3"/>
      <c r="J3"/>
    </row>
    <row r="4" spans="1:14" s="1" customFormat="1" ht="15.5" x14ac:dyDescent="0.35">
      <c r="C4" s="3" t="s">
        <v>5</v>
      </c>
      <c r="D4" s="3"/>
      <c r="H4"/>
      <c r="I4"/>
      <c r="J4"/>
    </row>
    <row r="5" spans="1:14" s="1" customFormat="1" ht="15.5" x14ac:dyDescent="0.35">
      <c r="B5" s="3"/>
      <c r="C5" s="3"/>
      <c r="D5" s="3"/>
      <c r="H5"/>
      <c r="I5"/>
      <c r="J5"/>
    </row>
    <row r="6" spans="1:14" s="1" customFormat="1" ht="15.5" x14ac:dyDescent="0.35">
      <c r="A6" s="102" t="s">
        <v>925</v>
      </c>
      <c r="B6" s="3"/>
      <c r="H6"/>
      <c r="I6"/>
      <c r="J6"/>
    </row>
    <row r="7" spans="1:14" s="1" customFormat="1" ht="15.5" x14ac:dyDescent="0.35">
      <c r="A7" s="3"/>
      <c r="B7" s="3"/>
      <c r="H7"/>
      <c r="I7"/>
      <c r="J7"/>
    </row>
    <row r="8" spans="1:14" s="1" customFormat="1" ht="16" thickBot="1" x14ac:dyDescent="0.4">
      <c r="A8" s="3"/>
      <c r="H8"/>
      <c r="I8"/>
      <c r="J8"/>
    </row>
    <row r="9" spans="1:14" s="1" customFormat="1" ht="49.5" customHeight="1" thickBot="1" x14ac:dyDescent="0.4">
      <c r="B9" s="431" t="s">
        <v>977</v>
      </c>
      <c r="C9" s="432"/>
      <c r="D9" s="432"/>
      <c r="E9" s="431" t="s">
        <v>789</v>
      </c>
      <c r="F9" s="432"/>
      <c r="G9" s="433"/>
      <c r="H9"/>
      <c r="I9"/>
      <c r="J9"/>
      <c r="K9"/>
    </row>
    <row r="10" spans="1:14" s="1" customFormat="1" ht="16" thickBot="1" x14ac:dyDescent="0.4">
      <c r="B10" s="434">
        <f>Assets!C9</f>
        <v>45747</v>
      </c>
      <c r="C10" s="435"/>
      <c r="D10" s="435"/>
      <c r="E10" s="443">
        <f>Assets!D9</f>
        <v>45657</v>
      </c>
      <c r="F10" s="443"/>
      <c r="G10" s="443"/>
      <c r="H10"/>
      <c r="I10"/>
      <c r="J10"/>
      <c r="K10"/>
    </row>
    <row r="11" spans="1:14" s="1" customFormat="1" ht="28.5" thickBot="1" x14ac:dyDescent="0.4">
      <c r="A11" s="309" t="s">
        <v>593</v>
      </c>
      <c r="B11" s="356" t="s">
        <v>921</v>
      </c>
      <c r="C11" s="356" t="s">
        <v>920</v>
      </c>
      <c r="D11" s="356" t="s">
        <v>922</v>
      </c>
      <c r="E11" s="356" t="s">
        <v>921</v>
      </c>
      <c r="F11" s="356" t="s">
        <v>920</v>
      </c>
      <c r="G11" s="356" t="s">
        <v>922</v>
      </c>
      <c r="H11"/>
      <c r="I11"/>
      <c r="J11"/>
    </row>
    <row r="12" spans="1:14" s="1" customFormat="1" ht="15.5" x14ac:dyDescent="0.35">
      <c r="A12" s="366" t="s">
        <v>981</v>
      </c>
      <c r="B12" s="56">
        <v>0</v>
      </c>
      <c r="C12" s="56">
        <v>0</v>
      </c>
      <c r="D12" s="367">
        <f>B12-C12</f>
        <v>0</v>
      </c>
      <c r="E12" s="56">
        <v>0</v>
      </c>
      <c r="F12" s="56">
        <v>0</v>
      </c>
      <c r="G12" s="367">
        <f>E12-F12</f>
        <v>0</v>
      </c>
      <c r="H12"/>
      <c r="I12"/>
      <c r="J12"/>
    </row>
    <row r="13" spans="1:14" s="1" customFormat="1" ht="15.5" x14ac:dyDescent="0.35">
      <c r="A13" s="179" t="s">
        <v>982</v>
      </c>
      <c r="B13" s="56">
        <v>0</v>
      </c>
      <c r="C13" s="56">
        <v>0</v>
      </c>
      <c r="D13" s="367">
        <f t="shared" ref="D13:D19" si="0">B13-C13</f>
        <v>0</v>
      </c>
      <c r="E13" s="56">
        <v>0</v>
      </c>
      <c r="F13" s="56">
        <v>0</v>
      </c>
      <c r="G13" s="367">
        <f t="shared" ref="G13:G19" si="1">E13-F13</f>
        <v>0</v>
      </c>
      <c r="H13"/>
      <c r="I13"/>
      <c r="J13"/>
    </row>
    <row r="14" spans="1:14" s="10" customFormat="1" ht="15.5" x14ac:dyDescent="0.35">
      <c r="A14" s="179" t="s">
        <v>983</v>
      </c>
      <c r="B14" s="56">
        <v>0</v>
      </c>
      <c r="C14" s="56">
        <v>0</v>
      </c>
      <c r="D14" s="367">
        <f t="shared" si="0"/>
        <v>0</v>
      </c>
      <c r="E14" s="56">
        <v>0</v>
      </c>
      <c r="F14" s="56">
        <v>0</v>
      </c>
      <c r="G14" s="367">
        <f t="shared" si="1"/>
        <v>0</v>
      </c>
      <c r="H14"/>
      <c r="I14"/>
      <c r="J14"/>
      <c r="N14" s="1"/>
    </row>
    <row r="15" spans="1:14" s="10" customFormat="1" ht="15.5" x14ac:dyDescent="0.35">
      <c r="A15" s="179" t="s">
        <v>984</v>
      </c>
      <c r="B15" s="56">
        <v>0</v>
      </c>
      <c r="C15" s="56">
        <v>0</v>
      </c>
      <c r="D15" s="367">
        <f t="shared" si="0"/>
        <v>0</v>
      </c>
      <c r="E15" s="56">
        <v>0</v>
      </c>
      <c r="F15" s="56">
        <v>0</v>
      </c>
      <c r="G15" s="367">
        <f t="shared" si="1"/>
        <v>0</v>
      </c>
      <c r="H15"/>
      <c r="I15"/>
      <c r="J15"/>
      <c r="N15" s="1"/>
    </row>
    <row r="16" spans="1:14" s="1" customFormat="1" ht="15.5" x14ac:dyDescent="0.35">
      <c r="A16" s="179" t="s">
        <v>985</v>
      </c>
      <c r="B16" s="56">
        <v>0</v>
      </c>
      <c r="C16" s="56">
        <v>0</v>
      </c>
      <c r="D16" s="367">
        <f t="shared" si="0"/>
        <v>0</v>
      </c>
      <c r="E16" s="56">
        <v>0</v>
      </c>
      <c r="F16" s="56">
        <v>0</v>
      </c>
      <c r="G16" s="367">
        <f t="shared" si="1"/>
        <v>0</v>
      </c>
      <c r="H16"/>
      <c r="I16"/>
      <c r="J16"/>
    </row>
    <row r="17" spans="1:14" s="1" customFormat="1" ht="15.5" x14ac:dyDescent="0.35">
      <c r="A17" s="179" t="s">
        <v>986</v>
      </c>
      <c r="B17" s="56">
        <v>0</v>
      </c>
      <c r="C17" s="56">
        <v>0</v>
      </c>
      <c r="D17" s="367">
        <f t="shared" si="0"/>
        <v>0</v>
      </c>
      <c r="E17" s="56">
        <v>0</v>
      </c>
      <c r="F17" s="56">
        <v>0</v>
      </c>
      <c r="G17" s="367">
        <f t="shared" si="1"/>
        <v>0</v>
      </c>
      <c r="H17"/>
      <c r="I17"/>
      <c r="J17"/>
    </row>
    <row r="18" spans="1:14" s="1" customFormat="1" ht="15.5" x14ac:dyDescent="0.35">
      <c r="A18" s="200" t="s">
        <v>987</v>
      </c>
      <c r="B18" s="56">
        <v>0</v>
      </c>
      <c r="C18" s="56">
        <v>0</v>
      </c>
      <c r="D18" s="367">
        <f t="shared" ref="D18" si="2">B18-C18</f>
        <v>0</v>
      </c>
      <c r="E18" s="56">
        <v>0</v>
      </c>
      <c r="F18" s="56">
        <v>0</v>
      </c>
      <c r="G18" s="367">
        <f t="shared" ref="G18" si="3">E18-F18</f>
        <v>0</v>
      </c>
      <c r="H18"/>
      <c r="I18"/>
      <c r="J18"/>
    </row>
    <row r="19" spans="1:14" s="1" customFormat="1" ht="15.5" x14ac:dyDescent="0.35">
      <c r="A19" s="200" t="s">
        <v>988</v>
      </c>
      <c r="B19" s="56">
        <v>0</v>
      </c>
      <c r="C19" s="56">
        <v>0</v>
      </c>
      <c r="D19" s="367">
        <f t="shared" si="0"/>
        <v>0</v>
      </c>
      <c r="E19" s="56">
        <v>0</v>
      </c>
      <c r="F19" s="56">
        <v>0</v>
      </c>
      <c r="G19" s="367">
        <f t="shared" si="1"/>
        <v>0</v>
      </c>
      <c r="H19"/>
      <c r="I19"/>
      <c r="J19"/>
    </row>
    <row r="20" spans="1:14" ht="16" thickBot="1" x14ac:dyDescent="0.4">
      <c r="A20" s="286" t="s">
        <v>923</v>
      </c>
      <c r="B20" s="185">
        <f>SUM(B12:B19)</f>
        <v>0</v>
      </c>
      <c r="C20" s="185">
        <f t="shared" ref="C20:G20" si="4">SUM(C12:C19)</f>
        <v>0</v>
      </c>
      <c r="D20" s="185">
        <f t="shared" si="4"/>
        <v>0</v>
      </c>
      <c r="E20" s="185">
        <f t="shared" si="4"/>
        <v>0</v>
      </c>
      <c r="F20" s="185">
        <f t="shared" si="4"/>
        <v>0</v>
      </c>
      <c r="G20" s="185">
        <f t="shared" si="4"/>
        <v>0</v>
      </c>
      <c r="K20" s="1"/>
      <c r="L20" s="1"/>
      <c r="M20" s="1"/>
      <c r="N20" s="1"/>
    </row>
    <row r="21" spans="1:14" s="1" customFormat="1" ht="15.5" x14ac:dyDescent="0.35">
      <c r="H21"/>
      <c r="I21"/>
      <c r="J21"/>
    </row>
    <row r="22" spans="1:14" s="1" customFormat="1" ht="15.5" x14ac:dyDescent="0.35">
      <c r="H22"/>
      <c r="I22"/>
      <c r="J22"/>
    </row>
    <row r="25" spans="1:14" ht="32.15" customHeight="1" x14ac:dyDescent="0.35"/>
    <row r="26" spans="1:14" ht="72.650000000000006" customHeight="1" x14ac:dyDescent="0.35"/>
  </sheetData>
  <sheetProtection algorithmName="SHA-512" hashValue="sts5WU/NgXbzbYP58kVc6gHUsguiFOLdEhfdDM8yl8yO+905ShbQJrPR1tba/vpWF4542+tluP5x2dxyvTi6Iw==" saltValue="hoEe/auPQRzvuivO3aoj8g==" spinCount="100000" sheet="1" formatCells="0" formatColumns="0" formatRows="0" selectLockedCells="1"/>
  <mergeCells count="5">
    <mergeCell ref="B1:C1"/>
    <mergeCell ref="B9:D9"/>
    <mergeCell ref="E9:G9"/>
    <mergeCell ref="B10:D10"/>
    <mergeCell ref="E10:G10"/>
  </mergeCell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A5564-55C4-4489-A720-AFBD7BB93D07}">
  <sheetPr>
    <pageSetUpPr fitToPage="1"/>
  </sheetPr>
  <dimension ref="A1:I85"/>
  <sheetViews>
    <sheetView workbookViewId="0">
      <selection activeCell="I11" sqref="I11"/>
    </sheetView>
  </sheetViews>
  <sheetFormatPr defaultColWidth="9.1796875" defaultRowHeight="15.5" x14ac:dyDescent="0.35"/>
  <cols>
    <col min="1" max="1" width="5.1796875" style="2" customWidth="1"/>
    <col min="2" max="2" width="30.453125" style="1" customWidth="1"/>
    <col min="3" max="3" width="45.81640625" style="1" customWidth="1"/>
    <col min="4" max="4" width="20" style="1" customWidth="1"/>
    <col min="5" max="5" width="19.26953125" style="1" customWidth="1"/>
    <col min="6" max="6" width="19.1796875" style="1" customWidth="1"/>
    <col min="7" max="8" width="9.1796875" style="1"/>
    <col min="9" max="9" width="78.1796875" style="1" customWidth="1"/>
    <col min="10" max="16384" width="9.1796875" style="1"/>
  </cols>
  <sheetData>
    <row r="1" spans="1:9" x14ac:dyDescent="0.35">
      <c r="B1" s="1" t="s">
        <v>23</v>
      </c>
      <c r="C1" s="386">
        <f>'Cover Page '!$C$21</f>
        <v>0</v>
      </c>
      <c r="D1" s="387"/>
    </row>
    <row r="2" spans="1:9" x14ac:dyDescent="0.35">
      <c r="B2" s="1" t="s">
        <v>24</v>
      </c>
      <c r="C2" s="140" t="str">
        <f>'Cover Page '!$C$24</f>
        <v>March</v>
      </c>
      <c r="D2" s="141">
        <f>'Cover Page '!$D$24</f>
        <v>2025</v>
      </c>
    </row>
    <row r="3" spans="1:9" x14ac:dyDescent="0.35">
      <c r="C3" s="23"/>
      <c r="D3"/>
    </row>
    <row r="4" spans="1:9" x14ac:dyDescent="0.35">
      <c r="B4" s="2"/>
      <c r="D4" s="3"/>
    </row>
    <row r="5" spans="1:9" x14ac:dyDescent="0.35">
      <c r="B5" s="2"/>
      <c r="D5" s="3"/>
    </row>
    <row r="6" spans="1:9" x14ac:dyDescent="0.35">
      <c r="B6" s="397" t="s">
        <v>448</v>
      </c>
      <c r="C6" s="397"/>
      <c r="D6" s="397"/>
    </row>
    <row r="7" spans="1:9" x14ac:dyDescent="0.35">
      <c r="B7" s="247" t="s">
        <v>660</v>
      </c>
      <c r="C7" s="3"/>
      <c r="D7" s="3"/>
    </row>
    <row r="8" spans="1:9" ht="16" thickBot="1" x14ac:dyDescent="0.4">
      <c r="A8" s="247"/>
      <c r="B8" s="3"/>
      <c r="C8" s="3"/>
      <c r="D8" s="3"/>
    </row>
    <row r="9" spans="1:9" ht="48" customHeight="1" thickBot="1" x14ac:dyDescent="0.4">
      <c r="A9" s="1"/>
      <c r="B9"/>
      <c r="C9"/>
      <c r="D9" s="154" t="s">
        <v>788</v>
      </c>
      <c r="E9" s="155" t="s">
        <v>789</v>
      </c>
      <c r="F9" s="154" t="s">
        <v>790</v>
      </c>
      <c r="I9" s="398" t="s">
        <v>1012</v>
      </c>
    </row>
    <row r="10" spans="1:9" ht="16" thickBot="1" x14ac:dyDescent="0.4">
      <c r="A10" s="1"/>
      <c r="B10" s="248" t="s">
        <v>450</v>
      </c>
      <c r="C10" s="249" t="s">
        <v>449</v>
      </c>
      <c r="D10" s="110">
        <f>Assets!C9</f>
        <v>45747</v>
      </c>
      <c r="E10" s="110">
        <f>Assets!D9</f>
        <v>45657</v>
      </c>
      <c r="F10" s="110">
        <f>Assets!E9</f>
        <v>45382</v>
      </c>
      <c r="I10" s="399"/>
    </row>
    <row r="11" spans="1:9" ht="28.5" thickBot="1" x14ac:dyDescent="0.4">
      <c r="A11" s="1"/>
      <c r="B11" s="250" t="s">
        <v>659</v>
      </c>
      <c r="C11" s="251" t="s">
        <v>811</v>
      </c>
      <c r="D11" s="254" t="str">
        <f>IF(OR(ABS(Assets!C50-'Liabilities and Equity'!C61)&lt;1,ABS(Assets!C50-'Liabilities and Equity'!C47)&lt;1), "", "ERROR")</f>
        <v/>
      </c>
      <c r="E11" s="254" t="str">
        <f>IF(OR(ABS(Assets!D50-'Liabilities and Equity'!D61)&lt;1,ABS(Assets!D50-'Liabilities and Equity'!D47)&lt;1), "", "ERROR")</f>
        <v/>
      </c>
      <c r="F11" s="254" t="str">
        <f>IF(OR(ABS(Assets!E50-'Liabilities and Equity'!E61)&lt;1,ABS(Assets!E50-'Liabilities and Equity'!E47)&lt;1), "", "ERROR")</f>
        <v/>
      </c>
      <c r="I11" s="382"/>
    </row>
    <row r="12" spans="1:9" ht="28.5" thickBot="1" x14ac:dyDescent="0.4">
      <c r="A12" s="1"/>
      <c r="B12" s="252" t="s">
        <v>661</v>
      </c>
      <c r="C12" s="251" t="s">
        <v>815</v>
      </c>
      <c r="D12" s="254" t="str">
        <f>IF(ABS(SUM(Assets!C15:C21)-'Summary of Investments'!G50) &lt; 1, "", "ERROR")</f>
        <v/>
      </c>
      <c r="E12" s="254" t="str">
        <f>IF(ABS(SUM(Assets!D15:D21)-'Summary of Investments'!G52) &lt; 1, "", "ERROR")</f>
        <v/>
      </c>
      <c r="F12" s="260"/>
      <c r="I12" s="382"/>
    </row>
    <row r="13" spans="1:9" ht="42.5" thickBot="1" x14ac:dyDescent="0.4">
      <c r="A13" s="1"/>
      <c r="B13" s="124" t="s">
        <v>669</v>
      </c>
      <c r="C13" s="252" t="s">
        <v>812</v>
      </c>
      <c r="D13" s="254" t="str">
        <f>IF(ABS(('General - Profit or Loss'!C15 + 'Long Term - Profit or Loss'!C15)-'Reinsurance Cont Held Summary'!N30) &lt; 1, "", "ERROR")</f>
        <v/>
      </c>
      <c r="E13" s="260"/>
      <c r="F13" s="260"/>
      <c r="G13" s="113"/>
      <c r="I13" s="382"/>
    </row>
    <row r="14" spans="1:9" ht="42.5" thickBot="1" x14ac:dyDescent="0.4">
      <c r="A14" s="1"/>
      <c r="B14" s="252" t="s">
        <v>670</v>
      </c>
      <c r="C14" s="252" t="s">
        <v>813</v>
      </c>
      <c r="D14" s="254" t="str">
        <f>IF(ABS((Assets!C32 - 'Liabilities and Equity'!C14) - 'Reinsurance Cont Held Summary'!R30) &lt; 1, "", "ERROR")</f>
        <v/>
      </c>
      <c r="E14" s="260"/>
      <c r="F14" s="260"/>
      <c r="G14" s="113"/>
      <c r="H14" s="253"/>
      <c r="I14" s="382"/>
    </row>
    <row r="15" spans="1:9" ht="42.5" thickBot="1" x14ac:dyDescent="0.4">
      <c r="A15" s="1"/>
      <c r="B15" s="252" t="s">
        <v>671</v>
      </c>
      <c r="C15" s="252" t="s">
        <v>814</v>
      </c>
      <c r="D15" s="254" t="str">
        <f>IF(ABS(('General - Profit or Loss'!C35 + 'Long Term - Profit or Loss'!C35) - 'Statement of Changes in Equity'!I11) &lt; 1, "", "ERROR")</f>
        <v/>
      </c>
      <c r="E15" s="260"/>
      <c r="F15" s="260"/>
      <c r="G15" s="113"/>
      <c r="I15" s="382"/>
    </row>
    <row r="16" spans="1:9" ht="28.5" thickBot="1" x14ac:dyDescent="0.4">
      <c r="A16" s="1"/>
      <c r="B16" s="252" t="s">
        <v>672</v>
      </c>
      <c r="C16" s="125" t="s">
        <v>816</v>
      </c>
      <c r="D16" s="261" t="str">
        <f>IF(OR(ABS('Statement of Changes in Equity'!I20 - 'Liabilities and Equity'!C59)&lt;1, ABS('Statement of Changes in Equity'!I20 - 'Liabilities and Equity'!C46)&lt;1), "", "ERROR")</f>
        <v/>
      </c>
      <c r="E16" s="260"/>
      <c r="F16" s="260"/>
      <c r="G16" s="113"/>
      <c r="I16" s="382"/>
    </row>
    <row r="17" spans="1:9" ht="28.5" thickBot="1" x14ac:dyDescent="0.4">
      <c r="A17" s="1"/>
      <c r="B17" s="252" t="s">
        <v>673</v>
      </c>
      <c r="C17" s="251" t="s">
        <v>674</v>
      </c>
      <c r="D17" s="254" t="str">
        <f>IF(ABS(Assets!C31 - 'Insurance and Reinsurance'!C22) &lt; 1, "", "ERROR")</f>
        <v/>
      </c>
      <c r="E17" s="254" t="str">
        <f>IF(ABS(Assets!D31 - 'Insurance and Reinsurance'!G22) &lt; 1, "", "ERROR")</f>
        <v/>
      </c>
      <c r="F17" s="260"/>
      <c r="G17" s="113"/>
      <c r="H17" s="253"/>
      <c r="I17" s="382"/>
    </row>
    <row r="18" spans="1:9" ht="28.5" thickBot="1" x14ac:dyDescent="0.4">
      <c r="A18" s="1"/>
      <c r="B18" s="124" t="s">
        <v>675</v>
      </c>
      <c r="C18" s="125" t="s">
        <v>676</v>
      </c>
      <c r="D18" s="254" t="str">
        <f>IF(ABS('Liabilities and Equity'!C13 - 'Insurance and Reinsurance'!D22) &lt; 1, "", "ERROR")</f>
        <v/>
      </c>
      <c r="E18" s="254" t="str">
        <f>IF(ABS('Liabilities and Equity'!D13 - 'Insurance and Reinsurance'!H22) &lt; 1, "", "ERROR")</f>
        <v/>
      </c>
      <c r="F18" s="260"/>
      <c r="G18" s="113"/>
      <c r="I18" s="382"/>
    </row>
    <row r="19" spans="1:9" ht="28.5" thickBot="1" x14ac:dyDescent="0.4">
      <c r="A19" s="1"/>
      <c r="B19" s="124" t="s">
        <v>673</v>
      </c>
      <c r="C19" s="250" t="s">
        <v>677</v>
      </c>
      <c r="D19" s="254" t="str">
        <f>IF(ABS(Assets!C32 - 'Insurance and Reinsurance'!E22) &lt; 1, "", "ERROR")</f>
        <v/>
      </c>
      <c r="E19" s="254" t="str">
        <f>IF(ABS(Assets!D32 - 'Insurance and Reinsurance'!I22) &lt; 1, "", "ERROR")</f>
        <v/>
      </c>
      <c r="F19" s="260"/>
      <c r="G19" s="113"/>
      <c r="I19" s="382"/>
    </row>
    <row r="20" spans="1:9" ht="28.5" thickBot="1" x14ac:dyDescent="0.4">
      <c r="A20" s="1"/>
      <c r="B20" s="124" t="s">
        <v>675</v>
      </c>
      <c r="C20" s="250" t="s">
        <v>678</v>
      </c>
      <c r="D20" s="254" t="str">
        <f>IF(ABS('Liabilities and Equity'!C14 - 'Insurance and Reinsurance'!F22) &lt; 1, "", "ERROR")</f>
        <v/>
      </c>
      <c r="E20" s="254" t="str">
        <f>IF(ABS('Liabilities and Equity'!D14 - 'Insurance and Reinsurance'!J22) &lt; 1, "", "ERROR")</f>
        <v/>
      </c>
      <c r="F20" s="260"/>
      <c r="G20" s="113"/>
      <c r="I20" s="382"/>
    </row>
    <row r="21" spans="1:9" ht="28.5" thickBot="1" x14ac:dyDescent="0.4">
      <c r="A21" s="1"/>
      <c r="B21" s="124" t="s">
        <v>680</v>
      </c>
      <c r="C21" s="250" t="s">
        <v>681</v>
      </c>
      <c r="D21" s="254" t="str">
        <f>IF(ABS('Long Term - Profit or Loss'!C35 - 'Long Term - Ins Serv Result'!K35) &lt; 1, "", "ERROR")</f>
        <v/>
      </c>
      <c r="E21" s="254" t="str">
        <f>IF(ABS('Long Term - Profit or Loss'!D35 - 'Long Term - Ins Serv Result'!K81) &lt; 1, "", "ERROR")</f>
        <v/>
      </c>
      <c r="F21" s="260"/>
      <c r="G21" s="113"/>
      <c r="I21" s="382"/>
    </row>
    <row r="22" spans="1:9" ht="28.5" thickBot="1" x14ac:dyDescent="0.4">
      <c r="A22" s="1"/>
      <c r="B22" s="124" t="s">
        <v>682</v>
      </c>
      <c r="C22" s="250" t="s">
        <v>679</v>
      </c>
      <c r="D22" s="254" t="str">
        <f>IF(ABS('General - Profit or Loss'!C16 - 'General - Ins Serv Result'!S19) &lt; 1, "", "ERROR")</f>
        <v/>
      </c>
      <c r="E22" s="254" t="str">
        <f>IF(ABS('General - Profit or Loss'!D16 - 'General - Ins Serv Result'!S34) &lt; 1, "", "ERROR")</f>
        <v/>
      </c>
      <c r="F22" s="260"/>
      <c r="G22" s="113"/>
      <c r="I22" s="382"/>
    </row>
    <row r="23" spans="1:9" ht="28.5" thickBot="1" x14ac:dyDescent="0.4">
      <c r="A23" s="1"/>
      <c r="B23" s="124" t="s">
        <v>684</v>
      </c>
      <c r="C23" s="252" t="s">
        <v>685</v>
      </c>
      <c r="D23" s="254" t="str">
        <f>IF(ABS('General - Profit or Loss'!C20 - 'Investment Return'!D42) &lt; 1, "", "ERROR")</f>
        <v/>
      </c>
      <c r="E23" s="254" t="str">
        <f>IF(ABS('General - Profit or Loss'!D20 - 'Investment Return'!E42) &lt; 1, "", "ERROR")</f>
        <v/>
      </c>
      <c r="F23" s="254" t="str">
        <f>IF(ABS('General - Profit or Loss'!E20 - 'Investment Return'!F42) &lt; 1, "", "ERROR")</f>
        <v/>
      </c>
      <c r="G23" s="113"/>
      <c r="I23" s="382"/>
    </row>
    <row r="24" spans="1:9" ht="28.5" thickBot="1" x14ac:dyDescent="0.4">
      <c r="A24" s="1"/>
      <c r="B24" s="124" t="s">
        <v>683</v>
      </c>
      <c r="C24" s="255" t="s">
        <v>685</v>
      </c>
      <c r="D24" s="254" t="str">
        <f>IF( ABS('Long Term - Profit or Loss'!C20 - 'Investment Return'!G42) &lt; 1, "", "ERROR")</f>
        <v/>
      </c>
      <c r="E24" s="254" t="str">
        <f>IF( ABS('Long Term - Profit or Loss'!D20 - 'Investment Return'!H42) &lt; 1, "", "ERROR")</f>
        <v/>
      </c>
      <c r="F24" s="254" t="str">
        <f>IF( ABS('Long Term - Profit or Loss'!E20 - 'Investment Return'!I42) &lt; 1, "", "ERROR")</f>
        <v/>
      </c>
      <c r="G24" s="113"/>
      <c r="I24" s="382"/>
    </row>
    <row r="25" spans="1:9" ht="28.5" thickBot="1" x14ac:dyDescent="0.4">
      <c r="A25" s="1"/>
      <c r="B25" s="124" t="s">
        <v>686</v>
      </c>
      <c r="C25" s="250" t="s">
        <v>817</v>
      </c>
      <c r="D25" s="254" t="str">
        <f>IF(ABS(('General - Profit or Loss'!C14+'General - Profit or Loss'!C27) - 'Ins Serv &amp; Other Operating exp'!C44) &lt; 1, "", "ERROR")</f>
        <v/>
      </c>
      <c r="E25" s="254" t="str">
        <f>IF(ABS(('General - Profit or Loss'!D14+'General - Profit or Loss'!D27) - 'Ins Serv &amp; Other Operating exp'!D44) &lt; 1, "", "ERROR")</f>
        <v/>
      </c>
      <c r="F25" s="254" t="str">
        <f>IF(ABS(('General - Profit or Loss'!E14+'General - Profit or Loss'!E27) - 'Ins Serv &amp; Other Operating exp'!E44) &lt; 1, "", "ERROR")</f>
        <v/>
      </c>
      <c r="G25" s="113"/>
      <c r="I25" s="382"/>
    </row>
    <row r="26" spans="1:9" ht="28.5" thickBot="1" x14ac:dyDescent="0.4">
      <c r="A26" s="1"/>
      <c r="B26" s="124" t="s">
        <v>687</v>
      </c>
      <c r="C26" s="252" t="s">
        <v>817</v>
      </c>
      <c r="D26" s="254" t="str">
        <f>IF(ABS(('Long Term - Profit or Loss'!C14+'Long Term - Profit or Loss'!C27) - 'Ins Serv &amp; Other Operating exp'!F44) &lt; 1, "", "ERROR")</f>
        <v/>
      </c>
      <c r="E26" s="254" t="str">
        <f>IF(ABS(('Long Term - Profit or Loss'!D14+'Long Term - Profit or Loss'!D27) - 'Ins Serv &amp; Other Operating exp'!G44) &lt; 1, "", "ERROR")</f>
        <v/>
      </c>
      <c r="F26" s="254" t="str">
        <f>IF(ABS(('Long Term - Profit or Loss'!E14+'Long Term - Profit or Loss'!E27) - 'Ins Serv &amp; Other Operating exp'!H44) &lt; 1, "", "ERROR")</f>
        <v/>
      </c>
      <c r="G26" s="113"/>
      <c r="I26" s="382"/>
    </row>
    <row r="27" spans="1:9" ht="28.5" thickBot="1" x14ac:dyDescent="0.4">
      <c r="A27" s="1"/>
      <c r="B27" s="124" t="s">
        <v>1013</v>
      </c>
      <c r="C27" s="252" t="s">
        <v>1014</v>
      </c>
      <c r="D27" s="254" t="str">
        <f>IF('General - Ins Serv Result'!C19 = 'General - Analysis of Policies'!B46, "", "ERROR")</f>
        <v/>
      </c>
      <c r="E27" s="254" t="str">
        <f>IF('General - Ins Serv Result'!C34 = 'General - Analysis of Policies'!H46, "", "ERROR")</f>
        <v/>
      </c>
      <c r="F27" s="260"/>
      <c r="G27" s="113"/>
      <c r="I27" s="382"/>
    </row>
    <row r="28" spans="1:9" x14ac:dyDescent="0.35">
      <c r="A28"/>
      <c r="B28"/>
      <c r="C28"/>
      <c r="D28"/>
      <c r="E28"/>
      <c r="F28" s="113"/>
    </row>
    <row r="29" spans="1:9" ht="65.150000000000006" customHeight="1" x14ac:dyDescent="0.35">
      <c r="A29"/>
      <c r="B29"/>
      <c r="C29" s="253"/>
      <c r="D29"/>
      <c r="E29"/>
      <c r="F29" s="113"/>
    </row>
    <row r="30" spans="1:9" x14ac:dyDescent="0.35">
      <c r="A30"/>
      <c r="B30"/>
      <c r="C30"/>
      <c r="D30"/>
      <c r="E30"/>
      <c r="F30" s="113"/>
    </row>
    <row r="31" spans="1:9" ht="65.150000000000006" customHeight="1" x14ac:dyDescent="0.35">
      <c r="A31"/>
      <c r="B31"/>
      <c r="C31"/>
      <c r="D31"/>
      <c r="E31"/>
      <c r="F31" s="113"/>
    </row>
    <row r="32" spans="1:9" ht="65.150000000000006" customHeight="1" x14ac:dyDescent="0.35">
      <c r="A32"/>
      <c r="B32"/>
      <c r="C32"/>
      <c r="D32"/>
      <c r="E32"/>
      <c r="F32" s="113"/>
    </row>
    <row r="33" spans="1:6" x14ac:dyDescent="0.35">
      <c r="A33"/>
      <c r="B33"/>
      <c r="C33"/>
      <c r="D33"/>
      <c r="E33"/>
      <c r="F33" s="113"/>
    </row>
    <row r="34" spans="1:6" ht="65.150000000000006" customHeight="1" x14ac:dyDescent="0.35">
      <c r="A34"/>
      <c r="B34"/>
      <c r="C34"/>
      <c r="D34"/>
      <c r="E34"/>
      <c r="F34" s="113"/>
    </row>
    <row r="35" spans="1:6" ht="65.150000000000006" customHeight="1" x14ac:dyDescent="0.35">
      <c r="A35"/>
      <c r="B35"/>
      <c r="C35"/>
      <c r="D35"/>
      <c r="E35"/>
      <c r="F35" s="113"/>
    </row>
    <row r="36" spans="1:6" ht="65.150000000000006" customHeight="1" x14ac:dyDescent="0.35">
      <c r="A36"/>
      <c r="B36"/>
      <c r="C36"/>
      <c r="D36"/>
      <c r="E36"/>
      <c r="F36" s="113"/>
    </row>
    <row r="37" spans="1:6" ht="65.150000000000006" customHeight="1" x14ac:dyDescent="0.35">
      <c r="A37"/>
      <c r="B37"/>
      <c r="C37"/>
      <c r="D37"/>
      <c r="E37" t="s">
        <v>429</v>
      </c>
      <c r="F37" s="113"/>
    </row>
    <row r="38" spans="1:6" ht="65.150000000000006" customHeight="1" x14ac:dyDescent="0.35">
      <c r="A38"/>
      <c r="B38"/>
      <c r="C38"/>
      <c r="D38"/>
      <c r="E38"/>
      <c r="F38" s="113"/>
    </row>
    <row r="39" spans="1:6" ht="65.150000000000006" customHeight="1" x14ac:dyDescent="0.35">
      <c r="A39"/>
      <c r="B39"/>
      <c r="C39"/>
      <c r="D39"/>
      <c r="E39"/>
      <c r="F39" s="113"/>
    </row>
    <row r="40" spans="1:6" ht="65.150000000000006" customHeight="1" x14ac:dyDescent="0.35">
      <c r="A40"/>
      <c r="B40"/>
      <c r="C40"/>
      <c r="D40"/>
      <c r="E40"/>
      <c r="F40" s="113"/>
    </row>
    <row r="41" spans="1:6" x14ac:dyDescent="0.35">
      <c r="A41"/>
      <c r="B41"/>
      <c r="C41"/>
      <c r="D41"/>
      <c r="E41"/>
      <c r="F41" s="113"/>
    </row>
    <row r="42" spans="1:6" ht="65.150000000000006" customHeight="1" x14ac:dyDescent="0.35">
      <c r="A42"/>
      <c r="B42"/>
      <c r="C42"/>
      <c r="D42"/>
      <c r="E42"/>
      <c r="F42" s="113"/>
    </row>
    <row r="43" spans="1:6" ht="65.150000000000006" customHeight="1" x14ac:dyDescent="0.35">
      <c r="A43"/>
      <c r="B43"/>
      <c r="C43"/>
      <c r="D43"/>
      <c r="E43"/>
      <c r="F43" s="113"/>
    </row>
    <row r="44" spans="1:6" x14ac:dyDescent="0.35">
      <c r="A44"/>
      <c r="B44"/>
      <c r="C44"/>
      <c r="D44"/>
      <c r="E44"/>
    </row>
    <row r="45" spans="1:6" x14ac:dyDescent="0.35">
      <c r="A45"/>
      <c r="B45"/>
      <c r="C45"/>
      <c r="D45"/>
      <c r="E45"/>
    </row>
    <row r="46" spans="1:6" x14ac:dyDescent="0.35">
      <c r="A46"/>
      <c r="B46"/>
      <c r="C46"/>
      <c r="D46"/>
      <c r="E46"/>
    </row>
    <row r="47" spans="1:6" x14ac:dyDescent="0.35">
      <c r="A47"/>
      <c r="B47"/>
      <c r="C47"/>
      <c r="D47"/>
      <c r="E47"/>
    </row>
    <row r="48" spans="1:6" x14ac:dyDescent="0.35">
      <c r="A48"/>
      <c r="B48"/>
      <c r="C48"/>
      <c r="D48"/>
      <c r="E48"/>
    </row>
    <row r="49" spans="1:9" x14ac:dyDescent="0.35">
      <c r="A49"/>
      <c r="B49"/>
      <c r="C49"/>
      <c r="D49"/>
      <c r="E49"/>
    </row>
    <row r="50" spans="1:9" x14ac:dyDescent="0.35">
      <c r="A50"/>
      <c r="B50"/>
      <c r="C50"/>
      <c r="D50"/>
      <c r="E50"/>
    </row>
    <row r="51" spans="1:9" x14ac:dyDescent="0.35">
      <c r="A51"/>
      <c r="B51"/>
      <c r="C51"/>
      <c r="D51"/>
      <c r="E51"/>
    </row>
    <row r="52" spans="1:9" x14ac:dyDescent="0.35">
      <c r="A52"/>
      <c r="B52"/>
      <c r="C52"/>
      <c r="D52"/>
      <c r="E52"/>
    </row>
    <row r="53" spans="1:9" x14ac:dyDescent="0.35">
      <c r="A53"/>
      <c r="B53"/>
      <c r="C53"/>
      <c r="D53"/>
      <c r="E53"/>
    </row>
    <row r="54" spans="1:9" x14ac:dyDescent="0.35">
      <c r="A54"/>
      <c r="B54"/>
      <c r="C54"/>
      <c r="D54"/>
      <c r="E54"/>
    </row>
    <row r="55" spans="1:9" x14ac:dyDescent="0.35">
      <c r="A55"/>
      <c r="B55"/>
      <c r="C55"/>
      <c r="D55"/>
      <c r="E55"/>
    </row>
    <row r="56" spans="1:9" x14ac:dyDescent="0.35">
      <c r="A56"/>
      <c r="B56"/>
      <c r="C56"/>
      <c r="D56"/>
      <c r="E56"/>
    </row>
    <row r="57" spans="1:9" x14ac:dyDescent="0.35">
      <c r="A57"/>
      <c r="B57"/>
      <c r="C57"/>
      <c r="D57"/>
      <c r="E57"/>
    </row>
    <row r="58" spans="1:9" x14ac:dyDescent="0.35">
      <c r="A58"/>
      <c r="B58"/>
      <c r="C58"/>
      <c r="D58"/>
      <c r="E58"/>
      <c r="F58" s="4"/>
      <c r="G58" s="4"/>
      <c r="H58" s="4"/>
      <c r="I58" s="4"/>
    </row>
    <row r="59" spans="1:9" x14ac:dyDescent="0.35">
      <c r="A59"/>
      <c r="B59"/>
      <c r="C59"/>
      <c r="D59"/>
      <c r="E59"/>
      <c r="F59" s="4"/>
      <c r="G59" s="5"/>
      <c r="H59" s="5"/>
      <c r="I59" s="5"/>
    </row>
    <row r="60" spans="1:9" x14ac:dyDescent="0.35">
      <c r="F60" s="4"/>
      <c r="G60" s="5"/>
      <c r="H60" s="5"/>
      <c r="I60" s="5"/>
    </row>
    <row r="61" spans="1:9" x14ac:dyDescent="0.35">
      <c r="F61" s="4"/>
      <c r="G61" s="4"/>
      <c r="H61" s="4"/>
      <c r="I61" s="4"/>
    </row>
    <row r="62" spans="1:9" x14ac:dyDescent="0.35">
      <c r="F62" s="4"/>
      <c r="G62" s="4"/>
      <c r="H62" s="4"/>
      <c r="I62" s="4"/>
    </row>
    <row r="63" spans="1:9" x14ac:dyDescent="0.35">
      <c r="F63" s="4"/>
      <c r="G63" s="4"/>
      <c r="H63" s="4"/>
      <c r="I63" s="4"/>
    </row>
    <row r="64" spans="1:9" x14ac:dyDescent="0.35">
      <c r="F64" s="4"/>
      <c r="G64" s="4"/>
      <c r="H64" s="4"/>
      <c r="I64" s="4"/>
    </row>
    <row r="65" spans="6:9" x14ac:dyDescent="0.35">
      <c r="F65" s="4"/>
      <c r="G65" s="4"/>
      <c r="H65" s="4"/>
      <c r="I65" s="4"/>
    </row>
    <row r="66" spans="6:9" x14ac:dyDescent="0.35">
      <c r="F66" s="4"/>
      <c r="G66" s="4"/>
      <c r="H66" s="4"/>
      <c r="I66" s="4"/>
    </row>
    <row r="67" spans="6:9" x14ac:dyDescent="0.35">
      <c r="F67" s="4"/>
      <c r="G67" s="4"/>
      <c r="H67" s="4"/>
      <c r="I67" s="4"/>
    </row>
    <row r="68" spans="6:9" x14ac:dyDescent="0.35">
      <c r="F68" s="4"/>
      <c r="G68" s="4"/>
      <c r="H68" s="4"/>
      <c r="I68" s="4"/>
    </row>
    <row r="69" spans="6:9" x14ac:dyDescent="0.35">
      <c r="F69" s="4"/>
      <c r="G69" s="4"/>
      <c r="H69" s="4"/>
      <c r="I69" s="4"/>
    </row>
    <row r="70" spans="6:9" x14ac:dyDescent="0.35">
      <c r="F70" s="4"/>
      <c r="G70" s="4"/>
      <c r="H70" s="4"/>
      <c r="I70" s="4"/>
    </row>
    <row r="71" spans="6:9" x14ac:dyDescent="0.35">
      <c r="F71" s="4"/>
      <c r="G71" s="4"/>
      <c r="H71" s="4"/>
      <c r="I71" s="4"/>
    </row>
    <row r="72" spans="6:9" x14ac:dyDescent="0.35">
      <c r="F72" s="4"/>
      <c r="G72" s="4"/>
      <c r="H72" s="4"/>
      <c r="I72" s="5"/>
    </row>
    <row r="73" spans="6:9" x14ac:dyDescent="0.35">
      <c r="F73" s="4"/>
      <c r="G73" s="5"/>
      <c r="H73" s="5"/>
      <c r="I73" s="5"/>
    </row>
    <row r="74" spans="6:9" x14ac:dyDescent="0.35">
      <c r="F74" s="6"/>
      <c r="G74" s="7"/>
      <c r="H74" s="7"/>
      <c r="I74" s="7"/>
    </row>
    <row r="75" spans="6:9" x14ac:dyDescent="0.35">
      <c r="F75" s="5"/>
      <c r="G75" s="5"/>
      <c r="H75" s="5"/>
      <c r="I75" s="4"/>
    </row>
    <row r="76" spans="6:9" x14ac:dyDescent="0.35">
      <c r="F76" s="5"/>
      <c r="G76" s="5"/>
      <c r="H76" s="5"/>
      <c r="I76" s="4"/>
    </row>
    <row r="77" spans="6:9" x14ac:dyDescent="0.35">
      <c r="F77" s="5"/>
      <c r="G77" s="4"/>
      <c r="H77" s="4"/>
      <c r="I77" s="8"/>
    </row>
    <row r="78" spans="6:9" x14ac:dyDescent="0.35">
      <c r="F78" s="8"/>
      <c r="G78" s="8"/>
      <c r="H78" s="8"/>
      <c r="I78" s="8"/>
    </row>
    <row r="83" spans="2:2" ht="118.5" customHeight="1" x14ac:dyDescent="0.35"/>
    <row r="84" spans="2:2" ht="41.25" customHeight="1" x14ac:dyDescent="0.35">
      <c r="B84" s="9"/>
    </row>
    <row r="85" spans="2:2" ht="41.25" customHeight="1" x14ac:dyDescent="0.35"/>
  </sheetData>
  <sheetProtection algorithmName="SHA-512" hashValue="TUSBLpTAEeqsb13udqSn+JwS3IDh/66T2U8Qs4U1L3BYoPCfCZ6q1lviY6dkBJUD1jiBzwBqcCx5FAlNXiY5YQ==" saltValue="oekji0HIxLYI7S1m9F4FPA==" spinCount="100000" sheet="1" formatCells="0" formatColumns="0" formatRows="0" selectLockedCells="1"/>
  <mergeCells count="3">
    <mergeCell ref="C1:D1"/>
    <mergeCell ref="B6:D6"/>
    <mergeCell ref="I9:I10"/>
  </mergeCells>
  <conditionalFormatting sqref="D11:F34">
    <cfRule type="cellIs" dxfId="0" priority="1" operator="equal">
      <formula>"ERROR"</formula>
    </cfRule>
  </conditionalFormatting>
  <pageMargins left="0.7" right="0.7" top="0.75" bottom="0.75" header="0.3" footer="0.3"/>
  <pageSetup scale="54" fitToHeight="0" orientation="portrait" r:id="rId1"/>
  <headerFooter>
    <oddFooter>&amp;L&amp;F&amp;C&amp;A&amp;RPage 3</oddFooter>
  </headerFooter>
  <customProperties>
    <customPr name="SheetId" r:id="rId2"/>
  </customProperties>
  <ignoredErrors>
    <ignoredError sqref="D12:E12"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4"/>
  <sheetViews>
    <sheetView workbookViewId="0">
      <selection activeCell="A11" sqref="A11"/>
    </sheetView>
  </sheetViews>
  <sheetFormatPr defaultColWidth="9.1796875" defaultRowHeight="15.5" x14ac:dyDescent="0.35"/>
  <cols>
    <col min="1" max="2" width="17.90625" style="1" bestFit="1" customWidth="1"/>
    <col min="3" max="3" width="53" style="10" customWidth="1"/>
    <col min="4" max="4" width="19.7265625" style="1" customWidth="1"/>
    <col min="5" max="5" width="18.81640625" style="1" customWidth="1"/>
    <col min="6" max="16384" width="9.1796875" style="1"/>
  </cols>
  <sheetData>
    <row r="1" spans="1:5" x14ac:dyDescent="0.35">
      <c r="A1" s="2"/>
      <c r="B1" s="2"/>
      <c r="C1" s="1" t="s">
        <v>23</v>
      </c>
      <c r="D1" s="386">
        <f>'Cover Page '!$C$21</f>
        <v>0</v>
      </c>
      <c r="E1" s="387"/>
    </row>
    <row r="2" spans="1:5" x14ac:dyDescent="0.35">
      <c r="A2" s="2"/>
      <c r="B2" s="2"/>
      <c r="C2" s="1" t="s">
        <v>24</v>
      </c>
      <c r="D2" s="140" t="str">
        <f>'Cover Page '!$C$24</f>
        <v>March</v>
      </c>
      <c r="E2" s="141">
        <f>'Cover Page '!$D$24</f>
        <v>2025</v>
      </c>
    </row>
    <row r="3" spans="1:5" x14ac:dyDescent="0.35">
      <c r="A3" s="2"/>
      <c r="B3" s="2"/>
      <c r="C3" s="1"/>
    </row>
    <row r="4" spans="1:5" x14ac:dyDescent="0.35">
      <c r="A4" s="2"/>
      <c r="B4" s="2"/>
      <c r="C4" s="1"/>
      <c r="E4" s="3" t="s">
        <v>5</v>
      </c>
    </row>
    <row r="5" spans="1:5" x14ac:dyDescent="0.35">
      <c r="A5" s="2"/>
      <c r="B5" s="2"/>
      <c r="C5" s="1"/>
    </row>
    <row r="6" spans="1:5" x14ac:dyDescent="0.35">
      <c r="A6" s="2"/>
      <c r="B6" s="2"/>
      <c r="C6" s="407" t="s">
        <v>66</v>
      </c>
      <c r="D6" s="407"/>
      <c r="E6" s="407"/>
    </row>
    <row r="7" spans="1:5" x14ac:dyDescent="0.35">
      <c r="A7" s="2"/>
      <c r="B7" s="2"/>
      <c r="C7" s="3"/>
      <c r="D7" s="3"/>
      <c r="E7" s="3"/>
    </row>
    <row r="8" spans="1:5" ht="16" thickBot="1" x14ac:dyDescent="0.4">
      <c r="A8" s="2"/>
      <c r="B8" s="2"/>
      <c r="C8" s="1"/>
      <c r="E8" s="3"/>
    </row>
    <row r="9" spans="1:5" ht="47.25" customHeight="1" thickBot="1" x14ac:dyDescent="0.4">
      <c r="A9" s="424" t="s">
        <v>33</v>
      </c>
      <c r="B9" s="424"/>
      <c r="C9" s="1"/>
      <c r="D9" s="104" t="str">
        <f>Assets!C8</f>
        <v>Year to Date 
Current Year
(A)</v>
      </c>
      <c r="E9" s="103" t="str">
        <f>Assets!D8</f>
        <v>Last
Financial Year
(B)</v>
      </c>
    </row>
    <row r="10" spans="1:5" ht="13.5" customHeight="1" thickBot="1" x14ac:dyDescent="0.4">
      <c r="A10" s="424" t="s">
        <v>34</v>
      </c>
      <c r="B10" s="424"/>
      <c r="C10" s="24"/>
      <c r="D10" s="133">
        <f>Assets!C9</f>
        <v>45747</v>
      </c>
      <c r="E10" s="110">
        <f>Assets!D9</f>
        <v>45657</v>
      </c>
    </row>
    <row r="11" spans="1:5" ht="15.75" customHeight="1" x14ac:dyDescent="0.35">
      <c r="A11" s="134"/>
      <c r="B11" s="134"/>
      <c r="C11" s="25" t="s">
        <v>926</v>
      </c>
      <c r="D11" s="132">
        <v>0</v>
      </c>
      <c r="E11" s="51">
        <v>0</v>
      </c>
    </row>
    <row r="12" spans="1:5" ht="15.75" customHeight="1" x14ac:dyDescent="0.35">
      <c r="A12" s="134"/>
      <c r="B12" s="134"/>
      <c r="C12" s="285" t="s">
        <v>979</v>
      </c>
      <c r="D12" s="61">
        <v>0</v>
      </c>
      <c r="E12" s="52">
        <v>0</v>
      </c>
    </row>
    <row r="13" spans="1:5" x14ac:dyDescent="0.35">
      <c r="A13" s="134"/>
      <c r="B13" s="134"/>
      <c r="C13" s="27" t="s">
        <v>35</v>
      </c>
      <c r="D13" s="100"/>
      <c r="E13" s="101"/>
    </row>
    <row r="14" spans="1:5" x14ac:dyDescent="0.35">
      <c r="A14" s="134"/>
      <c r="B14" s="134"/>
      <c r="C14" s="45" t="s">
        <v>6</v>
      </c>
      <c r="D14" s="61">
        <v>0</v>
      </c>
      <c r="E14" s="52">
        <v>0</v>
      </c>
    </row>
    <row r="15" spans="1:5" x14ac:dyDescent="0.35">
      <c r="A15" s="134"/>
      <c r="B15" s="134"/>
      <c r="C15" s="45" t="s">
        <v>7</v>
      </c>
      <c r="D15" s="61">
        <v>0</v>
      </c>
      <c r="E15" s="52">
        <v>0</v>
      </c>
    </row>
    <row r="16" spans="1:5" x14ac:dyDescent="0.35">
      <c r="A16" s="134"/>
      <c r="B16" s="134"/>
      <c r="C16" s="45" t="s">
        <v>8</v>
      </c>
      <c r="D16" s="61">
        <v>0</v>
      </c>
      <c r="E16" s="52">
        <v>0</v>
      </c>
    </row>
    <row r="17" spans="1:5" x14ac:dyDescent="0.35">
      <c r="A17" s="134"/>
      <c r="B17" s="134"/>
      <c r="C17" s="45" t="s">
        <v>9</v>
      </c>
      <c r="D17" s="61">
        <v>0</v>
      </c>
      <c r="E17" s="52">
        <v>0</v>
      </c>
    </row>
    <row r="18" spans="1:5" ht="31" x14ac:dyDescent="0.35">
      <c r="A18" s="134"/>
      <c r="B18" s="134"/>
      <c r="C18" s="26" t="s">
        <v>45</v>
      </c>
      <c r="D18" s="59"/>
      <c r="E18" s="60"/>
    </row>
    <row r="19" spans="1:5" x14ac:dyDescent="0.35">
      <c r="A19" s="134"/>
      <c r="B19" s="134"/>
      <c r="C19" s="45" t="s">
        <v>6</v>
      </c>
      <c r="D19" s="61">
        <v>0</v>
      </c>
      <c r="E19" s="52">
        <v>0</v>
      </c>
    </row>
    <row r="20" spans="1:5" x14ac:dyDescent="0.35">
      <c r="A20" s="134"/>
      <c r="B20" s="134"/>
      <c r="C20" s="45" t="s">
        <v>7</v>
      </c>
      <c r="D20" s="61">
        <v>0</v>
      </c>
      <c r="E20" s="52">
        <v>0</v>
      </c>
    </row>
    <row r="21" spans="1:5" x14ac:dyDescent="0.35">
      <c r="A21" s="134"/>
      <c r="B21" s="134"/>
      <c r="C21" s="45" t="s">
        <v>8</v>
      </c>
      <c r="D21" s="61">
        <v>0</v>
      </c>
      <c r="E21" s="52">
        <v>0</v>
      </c>
    </row>
    <row r="22" spans="1:5" x14ac:dyDescent="0.35">
      <c r="A22" s="134"/>
      <c r="B22" s="134"/>
      <c r="C22" s="45" t="s">
        <v>9</v>
      </c>
      <c r="D22" s="61">
        <v>0</v>
      </c>
      <c r="E22" s="52">
        <v>0</v>
      </c>
    </row>
    <row r="23" spans="1:5" ht="16" thickBot="1" x14ac:dyDescent="0.4">
      <c r="A23" s="134"/>
      <c r="B23" s="134"/>
      <c r="C23" s="29" t="s">
        <v>10</v>
      </c>
      <c r="D23" s="62">
        <f>SUM(D11:D22)</f>
        <v>0</v>
      </c>
      <c r="E23" s="63">
        <f>SUM(E11:E22)</f>
        <v>0</v>
      </c>
    </row>
    <row r="24" spans="1:5" ht="16" thickBot="1" x14ac:dyDescent="0.4">
      <c r="A24" s="134"/>
      <c r="B24" s="134"/>
      <c r="C24" s="12"/>
      <c r="D24" s="64"/>
      <c r="E24" s="65"/>
    </row>
    <row r="25" spans="1:5" x14ac:dyDescent="0.35">
      <c r="A25" s="134"/>
      <c r="B25" s="134"/>
      <c r="C25" s="28"/>
      <c r="D25" s="66"/>
      <c r="E25" s="67"/>
    </row>
    <row r="26" spans="1:5" x14ac:dyDescent="0.35">
      <c r="A26" s="135" t="s">
        <v>968</v>
      </c>
      <c r="B26" s="135" t="s">
        <v>969</v>
      </c>
      <c r="C26" s="21" t="s">
        <v>688</v>
      </c>
      <c r="D26" s="73">
        <f>'Liabilities and Equity'!C13 - Assets!C31</f>
        <v>0</v>
      </c>
      <c r="E26" s="73">
        <f>'Liabilities and Equity'!D13 - Assets!D31</f>
        <v>0</v>
      </c>
    </row>
    <row r="27" spans="1:5" x14ac:dyDescent="0.35">
      <c r="A27" s="135" t="s">
        <v>970</v>
      </c>
      <c r="B27" s="135" t="s">
        <v>971</v>
      </c>
      <c r="C27" s="30" t="s">
        <v>689</v>
      </c>
      <c r="D27" s="73">
        <f>'Liabilities and Equity'!C14 - Assets!C32</f>
        <v>0</v>
      </c>
      <c r="E27" s="73">
        <f>'Liabilities and Equity'!D14 - Assets!D32</f>
        <v>0</v>
      </c>
    </row>
    <row r="28" spans="1:5" x14ac:dyDescent="0.35">
      <c r="A28" s="135" t="s">
        <v>927</v>
      </c>
      <c r="B28" s="135"/>
      <c r="C28" s="21" t="s">
        <v>690</v>
      </c>
      <c r="D28" s="73">
        <f>'Liabilities and Equity'!C15</f>
        <v>0</v>
      </c>
      <c r="E28" s="73">
        <f>'Liabilities and Equity'!D15</f>
        <v>0</v>
      </c>
    </row>
    <row r="29" spans="1:5" x14ac:dyDescent="0.35">
      <c r="A29" s="135"/>
      <c r="B29" s="135"/>
      <c r="C29" s="26" t="s">
        <v>928</v>
      </c>
      <c r="D29" s="61">
        <v>0</v>
      </c>
      <c r="E29" s="52">
        <v>0</v>
      </c>
    </row>
    <row r="30" spans="1:5" ht="16" thickBot="1" x14ac:dyDescent="0.4">
      <c r="A30" s="134"/>
      <c r="B30" s="134"/>
      <c r="C30" s="22" t="s">
        <v>11</v>
      </c>
      <c r="D30" s="63">
        <f>SUM(D26:D29)</f>
        <v>0</v>
      </c>
      <c r="E30" s="63">
        <f>SUM(E26:E29)</f>
        <v>0</v>
      </c>
    </row>
    <row r="31" spans="1:5" ht="16" thickBot="1" x14ac:dyDescent="0.4">
      <c r="A31" s="134"/>
      <c r="B31" s="134"/>
      <c r="C31" s="31" t="s">
        <v>25</v>
      </c>
      <c r="D31" s="108">
        <f>D23-D30</f>
        <v>0</v>
      </c>
      <c r="E31" s="109">
        <f>E23-E30</f>
        <v>0</v>
      </c>
    </row>
    <row r="33" spans="3:3" x14ac:dyDescent="0.35">
      <c r="C33" s="23" t="s">
        <v>929</v>
      </c>
    </row>
    <row r="34" spans="3:3" x14ac:dyDescent="0.35">
      <c r="C34" s="23" t="s">
        <v>930</v>
      </c>
    </row>
  </sheetData>
  <sheetProtection algorithmName="SHA-512" hashValue="gEhUluGe2t02+HiUEFbsi+JxhafO2NASTQn8xJn7PUmPdfTU+exABQ/qBkN1Cm2UbKUvmUSbRwEAwXPgujcQig==" saltValue="4EwqV8oM/7a8drp5jodUEQ==" spinCount="100000" sheet="1" formatCells="0" formatColumns="0" formatRows="0" insertRows="0" selectLockedCells="1"/>
  <mergeCells count="4">
    <mergeCell ref="C6:E6"/>
    <mergeCell ref="D1:E1"/>
    <mergeCell ref="A9:B9"/>
    <mergeCell ref="A10:B10"/>
  </mergeCells>
  <hyperlinks>
    <hyperlink ref="B26" location="Assets!A31" display="Assets!A31" xr:uid="{699606FB-BCBE-43F6-8633-41A6D18BDB9C}"/>
    <hyperlink ref="A26" location="'Liabilities and Equity'!A13" display="'Liabilities and Equity'!A13" xr:uid="{646B975D-C0D3-474A-B8ED-7EE5D09A0468}"/>
    <hyperlink ref="A28" location="'Liabilities and Equity'!A15" display="'Liabilities and Equity'!A15" xr:uid="{9A1D1B84-DCDE-4495-B555-FEF36FAB2F91}"/>
    <hyperlink ref="B27" location="Assets!A32" display="Assets!A32" xr:uid="{28A1505A-8F5C-4D62-8068-8A79BD23CC71}"/>
    <hyperlink ref="A27" location="'Liabilities and Equity'!A14" display="Liabilities and Equity'!A14" xr:uid="{1C422B9B-B84C-4A51-B092-972C57FEDE60}"/>
  </hyperlinks>
  <pageMargins left="0.7" right="0.7" top="0.75" bottom="0.75" header="0.3" footer="0.3"/>
  <pageSetup scale="94" fitToHeight="0" orientation="portrait" r:id="rId1"/>
  <headerFooter>
    <oddFooter>&amp;L&amp;F&amp;C&amp;A&amp;RPage 11</oddFooter>
  </headerFooter>
  <customProperties>
    <customPr name="Sheet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1"/>
  <sheetViews>
    <sheetView workbookViewId="0">
      <selection activeCell="A7" sqref="A7"/>
    </sheetView>
  </sheetViews>
  <sheetFormatPr defaultColWidth="9.1796875" defaultRowHeight="15.5" x14ac:dyDescent="0.35"/>
  <cols>
    <col min="1" max="1" width="21.81640625" style="3" customWidth="1"/>
    <col min="2" max="2" width="53.81640625" style="1" customWidth="1"/>
    <col min="3" max="3" width="19.54296875" style="1" customWidth="1"/>
    <col min="4" max="4" width="19.7265625" style="1" customWidth="1"/>
    <col min="5" max="5" width="18.81640625" style="2" customWidth="1"/>
    <col min="6" max="6" width="17" style="1" customWidth="1"/>
    <col min="7" max="16384" width="9.1796875" style="1"/>
  </cols>
  <sheetData>
    <row r="1" spans="1:6" x14ac:dyDescent="0.35">
      <c r="B1" s="1" t="s">
        <v>23</v>
      </c>
      <c r="C1" s="386">
        <f>'Cover Page '!$C$21</f>
        <v>0</v>
      </c>
      <c r="D1" s="387"/>
    </row>
    <row r="2" spans="1:6" x14ac:dyDescent="0.35">
      <c r="B2" s="1" t="s">
        <v>24</v>
      </c>
      <c r="C2" s="140" t="str">
        <f>'Cover Page '!$C$24</f>
        <v>March</v>
      </c>
      <c r="D2" s="141">
        <f>'Cover Page '!$D$24</f>
        <v>2025</v>
      </c>
    </row>
    <row r="3" spans="1:6" x14ac:dyDescent="0.35">
      <c r="D3" s="3" t="s">
        <v>5</v>
      </c>
    </row>
    <row r="4" spans="1:6" ht="16" thickBot="1" x14ac:dyDescent="0.4"/>
    <row r="5" spans="1:6" ht="42.75" customHeight="1" thickBot="1" x14ac:dyDescent="0.4">
      <c r="A5" s="2" t="s">
        <v>33</v>
      </c>
      <c r="C5" s="105" t="str">
        <f>Assets!C8</f>
        <v>Year to Date 
Current Year
(A)</v>
      </c>
      <c r="D5" s="103" t="str">
        <f>Assets!D8</f>
        <v>Last
Financial Year
(B)</v>
      </c>
      <c r="E5" s="444"/>
      <c r="F5" s="445"/>
    </row>
    <row r="6" spans="1:6" ht="16" thickBot="1" x14ac:dyDescent="0.4">
      <c r="A6" s="2" t="s">
        <v>34</v>
      </c>
      <c r="C6" s="111">
        <f>Assets!C9</f>
        <v>45747</v>
      </c>
      <c r="D6" s="112">
        <f>Assets!D9</f>
        <v>45657</v>
      </c>
      <c r="E6" s="35"/>
      <c r="F6" s="24"/>
    </row>
    <row r="7" spans="1:6" x14ac:dyDescent="0.35">
      <c r="A7" s="91"/>
      <c r="B7" s="36" t="s">
        <v>0</v>
      </c>
      <c r="C7" s="69"/>
      <c r="D7" s="70"/>
    </row>
    <row r="8" spans="1:6" x14ac:dyDescent="0.35">
      <c r="A8" s="92" t="s">
        <v>992</v>
      </c>
      <c r="B8" s="37" t="s">
        <v>1</v>
      </c>
      <c r="C8" s="71">
        <f>Assets!C50</f>
        <v>0</v>
      </c>
      <c r="D8" s="72">
        <f>Assets!D50</f>
        <v>0</v>
      </c>
    </row>
    <row r="9" spans="1:6" x14ac:dyDescent="0.35">
      <c r="A9" s="91"/>
      <c r="B9" s="37" t="s">
        <v>63</v>
      </c>
      <c r="C9" s="73"/>
      <c r="D9" s="74"/>
    </row>
    <row r="10" spans="1:6" ht="29.25" customHeight="1" x14ac:dyDescent="0.35">
      <c r="A10" s="92" t="s">
        <v>455</v>
      </c>
      <c r="B10" s="106" t="s">
        <v>43</v>
      </c>
      <c r="C10" s="71">
        <f>SUM('Receivable From Payable To'!F50:G50)</f>
        <v>0</v>
      </c>
      <c r="D10" s="71">
        <f>SUM('Receivable From Payable To'!F52:G52)</f>
        <v>0</v>
      </c>
    </row>
    <row r="11" spans="1:6" ht="31" x14ac:dyDescent="0.35">
      <c r="A11" s="91"/>
      <c r="B11" s="106" t="s">
        <v>37</v>
      </c>
      <c r="C11" s="52">
        <v>0</v>
      </c>
      <c r="D11" s="68">
        <v>0</v>
      </c>
    </row>
    <row r="12" spans="1:6" x14ac:dyDescent="0.35">
      <c r="A12" s="91"/>
      <c r="B12" s="46" t="s">
        <v>58</v>
      </c>
      <c r="C12" s="52">
        <v>0</v>
      </c>
      <c r="D12" s="52">
        <v>0</v>
      </c>
    </row>
    <row r="13" spans="1:6" x14ac:dyDescent="0.35">
      <c r="A13" s="91"/>
      <c r="B13" s="32" t="s">
        <v>59</v>
      </c>
      <c r="C13" s="52">
        <v>0</v>
      </c>
      <c r="D13" s="68">
        <v>0</v>
      </c>
    </row>
    <row r="14" spans="1:6" x14ac:dyDescent="0.35">
      <c r="A14" s="91"/>
      <c r="B14" s="32" t="s">
        <v>60</v>
      </c>
      <c r="C14" s="52">
        <v>0</v>
      </c>
      <c r="D14" s="68">
        <v>0</v>
      </c>
    </row>
    <row r="15" spans="1:6" x14ac:dyDescent="0.35">
      <c r="A15" s="91"/>
      <c r="B15" s="32" t="s">
        <v>61</v>
      </c>
      <c r="C15" s="52">
        <v>0</v>
      </c>
      <c r="D15" s="68">
        <v>0</v>
      </c>
    </row>
    <row r="16" spans="1:6" x14ac:dyDescent="0.35">
      <c r="A16" s="91"/>
      <c r="B16" s="32" t="s">
        <v>62</v>
      </c>
      <c r="C16" s="52">
        <v>0</v>
      </c>
      <c r="D16" s="68">
        <v>0</v>
      </c>
    </row>
    <row r="17" spans="1:5" ht="30" customHeight="1" x14ac:dyDescent="0.35">
      <c r="A17" s="91"/>
      <c r="B17" s="106" t="s">
        <v>46</v>
      </c>
      <c r="C17" s="71">
        <f>SUM(C10:C16)</f>
        <v>0</v>
      </c>
      <c r="D17" s="72">
        <f>SUM(D10:D16)</f>
        <v>0</v>
      </c>
    </row>
    <row r="18" spans="1:5" x14ac:dyDescent="0.35">
      <c r="A18" s="91"/>
      <c r="B18" s="47" t="s">
        <v>47</v>
      </c>
      <c r="C18" s="75">
        <f>C8-C17</f>
        <v>0</v>
      </c>
      <c r="D18" s="76">
        <f>D8-D17</f>
        <v>0</v>
      </c>
    </row>
    <row r="19" spans="1:5" x14ac:dyDescent="0.35">
      <c r="A19" s="92" t="s">
        <v>991</v>
      </c>
      <c r="B19" s="37" t="s">
        <v>2</v>
      </c>
      <c r="C19" s="73">
        <f>'Liabilities and Equity'!C30</f>
        <v>0</v>
      </c>
      <c r="D19" s="74">
        <f>'Liabilities and Equity'!D30</f>
        <v>0</v>
      </c>
      <c r="E19" s="1"/>
    </row>
    <row r="20" spans="1:5" x14ac:dyDescent="0.35">
      <c r="A20" s="92" t="s">
        <v>455</v>
      </c>
      <c r="B20" s="37" t="s">
        <v>3</v>
      </c>
      <c r="C20" s="73">
        <f>'Receivable From Payable To'!I23</f>
        <v>0</v>
      </c>
      <c r="D20" s="68">
        <v>0</v>
      </c>
      <c r="E20" s="1"/>
    </row>
    <row r="21" spans="1:5" ht="30.75" customHeight="1" x14ac:dyDescent="0.35">
      <c r="A21" s="91"/>
      <c r="B21" s="107" t="s">
        <v>48</v>
      </c>
      <c r="C21" s="75">
        <f>C19-C20</f>
        <v>0</v>
      </c>
      <c r="D21" s="76">
        <f>D19-D20</f>
        <v>0</v>
      </c>
      <c r="E21" s="1"/>
    </row>
    <row r="22" spans="1:5" x14ac:dyDescent="0.35">
      <c r="A22" s="91"/>
      <c r="B22" s="37" t="s">
        <v>36</v>
      </c>
      <c r="C22" s="75">
        <f>C18-C21</f>
        <v>0</v>
      </c>
      <c r="D22" s="76">
        <f>D18-D21</f>
        <v>0</v>
      </c>
      <c r="E22" s="1"/>
    </row>
    <row r="23" spans="1:5" x14ac:dyDescent="0.35">
      <c r="A23" s="91"/>
      <c r="B23" s="38"/>
      <c r="C23" s="77"/>
      <c r="D23" s="78"/>
      <c r="E23" s="1"/>
    </row>
    <row r="24" spans="1:5" ht="16" thickBot="1" x14ac:dyDescent="0.4">
      <c r="A24" s="91"/>
      <c r="B24" s="39" t="s">
        <v>4</v>
      </c>
      <c r="C24" s="79"/>
      <c r="D24" s="80"/>
      <c r="E24" s="1"/>
    </row>
    <row r="25" spans="1:5" x14ac:dyDescent="0.35">
      <c r="A25" s="91"/>
      <c r="B25" s="48" t="s">
        <v>55</v>
      </c>
      <c r="C25" s="81"/>
      <c r="D25" s="82"/>
      <c r="E25" s="1"/>
    </row>
    <row r="26" spans="1:5" ht="45" customHeight="1" x14ac:dyDescent="0.35">
      <c r="A26" s="137" t="s">
        <v>978</v>
      </c>
      <c r="B26" s="37" t="s">
        <v>67</v>
      </c>
      <c r="C26" s="73">
        <f>'General - Net Annual Premiums'!E20</f>
        <v>0</v>
      </c>
      <c r="D26" s="74">
        <f>'General - Net Annual Premiums'!H20</f>
        <v>0</v>
      </c>
      <c r="E26" s="1"/>
    </row>
    <row r="27" spans="1:5" ht="31.5" thickBot="1" x14ac:dyDescent="0.4">
      <c r="A27" s="91"/>
      <c r="B27" s="40" t="s">
        <v>68</v>
      </c>
      <c r="C27" s="73">
        <f>20%*MIN(C26,5000) + 10%*MAX(C26-5000,0)</f>
        <v>0</v>
      </c>
      <c r="D27" s="73">
        <f>20%*MIN(D26,5000) + 10%*MAX(D26-5000,0)</f>
        <v>0</v>
      </c>
      <c r="E27" s="1"/>
    </row>
    <row r="28" spans="1:5" x14ac:dyDescent="0.35">
      <c r="A28" s="91"/>
      <c r="B28" s="48" t="s">
        <v>56</v>
      </c>
      <c r="C28" s="81"/>
      <c r="D28" s="82"/>
      <c r="E28" s="1"/>
    </row>
    <row r="29" spans="1:5" ht="16" thickBot="1" x14ac:dyDescent="0.4">
      <c r="A29" s="91"/>
      <c r="B29" s="40" t="s">
        <v>39</v>
      </c>
      <c r="C29" s="85">
        <v>0</v>
      </c>
      <c r="D29" s="86">
        <v>0</v>
      </c>
      <c r="E29" s="1"/>
    </row>
    <row r="30" spans="1:5" x14ac:dyDescent="0.35">
      <c r="A30" s="91"/>
      <c r="B30" s="48" t="s">
        <v>44</v>
      </c>
      <c r="C30" s="81"/>
      <c r="D30" s="82"/>
      <c r="E30" s="1"/>
    </row>
    <row r="31" spans="1:5" x14ac:dyDescent="0.35">
      <c r="A31" s="92"/>
      <c r="B31" s="37" t="s">
        <v>69</v>
      </c>
      <c r="C31" s="89">
        <v>0</v>
      </c>
      <c r="D31" s="90">
        <v>0</v>
      </c>
      <c r="E31" s="1"/>
    </row>
    <row r="32" spans="1:5" ht="31.5" thickBot="1" x14ac:dyDescent="0.4">
      <c r="A32" s="91"/>
      <c r="B32" s="40" t="s">
        <v>70</v>
      </c>
      <c r="C32" s="83">
        <v>0</v>
      </c>
      <c r="D32" s="84">
        <v>0</v>
      </c>
      <c r="E32" s="1"/>
    </row>
    <row r="33" spans="1:5" x14ac:dyDescent="0.35">
      <c r="A33" s="91"/>
      <c r="B33" s="41" t="s">
        <v>38</v>
      </c>
      <c r="C33" s="87">
        <f>MAX(C27,C29,C32)</f>
        <v>0</v>
      </c>
      <c r="D33" s="87">
        <f>MAX(D27,D29,D32)</f>
        <v>0</v>
      </c>
      <c r="E33" s="1"/>
    </row>
    <row r="34" spans="1:5" x14ac:dyDescent="0.35">
      <c r="A34" s="91"/>
      <c r="B34" s="37" t="s">
        <v>40</v>
      </c>
      <c r="C34" s="75">
        <f>C22-C33</f>
        <v>0</v>
      </c>
      <c r="D34" s="75">
        <f>D22-D33</f>
        <v>0</v>
      </c>
      <c r="E34" s="1"/>
    </row>
    <row r="35" spans="1:5" ht="16" thickBot="1" x14ac:dyDescent="0.4">
      <c r="A35" s="91"/>
      <c r="B35" s="40" t="s">
        <v>41</v>
      </c>
      <c r="C35" s="34" t="e">
        <f>C22/C33</f>
        <v>#DIV/0!</v>
      </c>
      <c r="D35" s="34" t="e">
        <f>D22/D33</f>
        <v>#DIV/0!</v>
      </c>
      <c r="E35" s="42"/>
    </row>
    <row r="36" spans="1:5" x14ac:dyDescent="0.35">
      <c r="B36" s="43"/>
      <c r="C36" s="43"/>
      <c r="D36" s="43"/>
    </row>
    <row r="37" spans="1:5" x14ac:dyDescent="0.35">
      <c r="A37" s="102" t="s">
        <v>42</v>
      </c>
      <c r="B37" s="43"/>
      <c r="C37" s="44" t="e">
        <f>IF(C35&gt;99.999%,"YES","NO")</f>
        <v>#DIV/0!</v>
      </c>
      <c r="D37" s="44" t="e">
        <f>IF(D35&gt;99.999%,"YES","NO")</f>
        <v>#DIV/0!</v>
      </c>
    </row>
    <row r="38" spans="1:5" x14ac:dyDescent="0.35">
      <c r="B38" s="43"/>
      <c r="C38" s="43"/>
      <c r="D38" s="43"/>
    </row>
    <row r="40" spans="1:5" x14ac:dyDescent="0.35">
      <c r="B40" s="446" t="s">
        <v>64</v>
      </c>
      <c r="C40" s="447"/>
      <c r="D40" s="448"/>
    </row>
    <row r="41" spans="1:5" ht="55.5" customHeight="1" x14ac:dyDescent="0.35">
      <c r="B41" s="449"/>
      <c r="C41" s="450"/>
      <c r="D41" s="451"/>
    </row>
  </sheetData>
  <sheetProtection algorithmName="SHA-512" hashValue="Qi6gAgdQqblRpQ+DAKLmNtFpK3ZmmNIqAX6mOmPW3XrfKYzd447c0HkYgK90RQPy7Grysi/26Zfw/s5Xto4ZRw==" saltValue="zBXeOqF2vNF7ktjMy3YmoA==" spinCount="100000" sheet="1" formatCells="0" formatColumns="0" formatRows="0" insertRows="0" selectLockedCells="1"/>
  <mergeCells count="3">
    <mergeCell ref="C1:D1"/>
    <mergeCell ref="E5:F5"/>
    <mergeCell ref="B40:D41"/>
  </mergeCells>
  <hyperlinks>
    <hyperlink ref="A8" location="Assets!A50" display="Assets!A50" xr:uid="{00000000-0004-0000-0B00-000000000000}"/>
    <hyperlink ref="A19" location="'Liabilities and Equity'!A30" display="Liabilities and Equity'!A30" xr:uid="{00000000-0004-0000-0B00-000001000000}"/>
    <hyperlink ref="A10" location="'Receivable From Payable To'!A1" display="'Receivable From Payable To'!A1" xr:uid="{DE828F49-91F9-4B53-9333-14A79203E415}"/>
    <hyperlink ref="A20" location="'Receivable From Payable To'!A1" display="'Receivable From Payable To'!A1" xr:uid="{41482FC4-E88B-495F-8A22-5C31B4EF9CBF}"/>
    <hyperlink ref="A26" location="'General - Net Annual Premiums'!D20" display="'General - Net Annual Premiums'!D20" xr:uid="{089F3BFE-0BDA-407A-9C4B-87CF66BFF8F6}"/>
  </hyperlinks>
  <pageMargins left="0.7" right="0.7" top="0.75" bottom="0.75" header="0.3" footer="0.3"/>
  <pageSetup scale="69" orientation="portrait" verticalDpi="0" r:id="rId1"/>
  <headerFooter>
    <oddFooter>&amp;L&amp;F&amp;C&amp;A&amp;RPage 12</oddFooter>
  </headerFooter>
  <customProperties>
    <customPr name="SheetId" r:id="rId2"/>
  </customProperties>
  <ignoredErrors>
    <ignoredError sqref="D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392A-0A08-4483-99F5-9C1369412648}">
  <dimension ref="C1"/>
  <sheetViews>
    <sheetView workbookViewId="0"/>
  </sheetViews>
  <sheetFormatPr defaultRowHeight="14.5" x14ac:dyDescent="0.35"/>
  <sheetData>
    <row r="1" spans="3:3" x14ac:dyDescent="0.35">
      <c r="C1" t="b">
        <v>1</v>
      </c>
    </row>
  </sheetData>
  <pageMargins left="0.7" right="0.7" top="0.75" bottom="0.75" header="0.3" footer="0.3"/>
  <customProperties>
    <customPr name="Sheet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36E9A-7497-4935-B1E5-A5ED1AD4F52A}">
  <dimension ref="A1:C60"/>
  <sheetViews>
    <sheetView workbookViewId="0"/>
  </sheetViews>
  <sheetFormatPr defaultRowHeight="14.5" x14ac:dyDescent="0.35"/>
  <cols>
    <col min="1" max="1" width="7.7265625" customWidth="1"/>
    <col min="2" max="2" width="66.26953125" customWidth="1"/>
    <col min="3" max="3" width="33.453125" style="19" customWidth="1"/>
  </cols>
  <sheetData>
    <row r="1" spans="1:3" x14ac:dyDescent="0.35">
      <c r="A1" s="13"/>
      <c r="B1" s="14" t="str">
        <f>'Cover Page '!C31</f>
        <v>LONG TERM AND GENERAL INSURANCE</v>
      </c>
    </row>
    <row r="2" spans="1:3" x14ac:dyDescent="0.35">
      <c r="A2" s="13"/>
      <c r="B2" s="14" t="str">
        <f>'Cover Page '!C28</f>
        <v>Annual Returns</v>
      </c>
    </row>
    <row r="3" spans="1:3" x14ac:dyDescent="0.35">
      <c r="A3" s="13"/>
      <c r="B3" s="14"/>
    </row>
    <row r="4" spans="1:3" x14ac:dyDescent="0.35">
      <c r="A4" s="13"/>
      <c r="B4" s="14" t="str">
        <f>'Cover Page '!C37</f>
        <v>TURKS AND CAICOS ISLANDS</v>
      </c>
    </row>
    <row r="5" spans="1:3" x14ac:dyDescent="0.35">
      <c r="A5" s="13"/>
      <c r="B5" s="14" t="str">
        <f>'Cover Page '!C35</f>
        <v>FINANCIAL SERVICES COMMISSION</v>
      </c>
    </row>
    <row r="6" spans="1:3" x14ac:dyDescent="0.35">
      <c r="A6" s="13"/>
      <c r="B6" s="14"/>
    </row>
    <row r="7" spans="1:3" x14ac:dyDescent="0.35">
      <c r="A7" s="13"/>
      <c r="B7" s="14" t="s">
        <v>964</v>
      </c>
    </row>
    <row r="8" spans="1:3" x14ac:dyDescent="0.35">
      <c r="A8" s="13"/>
      <c r="B8" s="13"/>
    </row>
    <row r="9" spans="1:3" x14ac:dyDescent="0.35">
      <c r="C9"/>
    </row>
    <row r="10" spans="1:3" x14ac:dyDescent="0.35">
      <c r="C10"/>
    </row>
    <row r="11" spans="1:3" x14ac:dyDescent="0.35">
      <c r="C11"/>
    </row>
    <row r="12" spans="1:3" x14ac:dyDescent="0.35">
      <c r="C12"/>
    </row>
    <row r="13" spans="1:3" x14ac:dyDescent="0.35">
      <c r="C13"/>
    </row>
    <row r="14" spans="1:3" x14ac:dyDescent="0.35">
      <c r="B14" t="s">
        <v>967</v>
      </c>
      <c r="C14"/>
    </row>
    <row r="15" spans="1:3" x14ac:dyDescent="0.35">
      <c r="C15"/>
    </row>
    <row r="16" spans="1:3" x14ac:dyDescent="0.35">
      <c r="C16"/>
    </row>
    <row r="17" spans="3:3" x14ac:dyDescent="0.35">
      <c r="C17"/>
    </row>
    <row r="18" spans="3:3" x14ac:dyDescent="0.35">
      <c r="C18"/>
    </row>
    <row r="19" spans="3:3" x14ac:dyDescent="0.35">
      <c r="C19"/>
    </row>
    <row r="20" spans="3:3" x14ac:dyDescent="0.35">
      <c r="C20"/>
    </row>
    <row r="21" spans="3:3" x14ac:dyDescent="0.35">
      <c r="C21"/>
    </row>
    <row r="22" spans="3:3" x14ac:dyDescent="0.35">
      <c r="C22"/>
    </row>
    <row r="23" spans="3:3" x14ac:dyDescent="0.35">
      <c r="C23"/>
    </row>
    <row r="24" spans="3:3" x14ac:dyDescent="0.35">
      <c r="C24"/>
    </row>
    <row r="25" spans="3:3" x14ac:dyDescent="0.35">
      <c r="C25"/>
    </row>
    <row r="26" spans="3:3" x14ac:dyDescent="0.35">
      <c r="C26"/>
    </row>
    <row r="27" spans="3:3" x14ac:dyDescent="0.35">
      <c r="C27"/>
    </row>
    <row r="28" spans="3:3" x14ac:dyDescent="0.35">
      <c r="C28"/>
    </row>
    <row r="29" spans="3:3" x14ac:dyDescent="0.35">
      <c r="C29"/>
    </row>
    <row r="30" spans="3:3" x14ac:dyDescent="0.35">
      <c r="C30"/>
    </row>
    <row r="31" spans="3:3" x14ac:dyDescent="0.35">
      <c r="C31"/>
    </row>
    <row r="32" spans="3:3" x14ac:dyDescent="0.35">
      <c r="C32"/>
    </row>
    <row r="33" spans="3:3" x14ac:dyDescent="0.35">
      <c r="C33"/>
    </row>
    <row r="34" spans="3:3" x14ac:dyDescent="0.35">
      <c r="C34"/>
    </row>
    <row r="35" spans="3:3" x14ac:dyDescent="0.35">
      <c r="C35"/>
    </row>
    <row r="36" spans="3:3" x14ac:dyDescent="0.35">
      <c r="C36"/>
    </row>
    <row r="37" spans="3:3" x14ac:dyDescent="0.35">
      <c r="C37"/>
    </row>
    <row r="38" spans="3:3" x14ac:dyDescent="0.35">
      <c r="C38"/>
    </row>
    <row r="39" spans="3:3" x14ac:dyDescent="0.35">
      <c r="C39"/>
    </row>
    <row r="40" spans="3:3" x14ac:dyDescent="0.35">
      <c r="C40"/>
    </row>
    <row r="41" spans="3:3" x14ac:dyDescent="0.35">
      <c r="C41"/>
    </row>
    <row r="42" spans="3:3" x14ac:dyDescent="0.35">
      <c r="C42"/>
    </row>
    <row r="43" spans="3:3" x14ac:dyDescent="0.35">
      <c r="C43"/>
    </row>
    <row r="44" spans="3:3" x14ac:dyDescent="0.35">
      <c r="C44"/>
    </row>
    <row r="45" spans="3:3" x14ac:dyDescent="0.35">
      <c r="C45"/>
    </row>
    <row r="46" spans="3:3" x14ac:dyDescent="0.35">
      <c r="C46"/>
    </row>
    <row r="47" spans="3:3" x14ac:dyDescent="0.35">
      <c r="C47"/>
    </row>
    <row r="48" spans="3:3" x14ac:dyDescent="0.35">
      <c r="C48"/>
    </row>
    <row r="49" spans="1:3" x14ac:dyDescent="0.35">
      <c r="C49"/>
    </row>
    <row r="50" spans="1:3" x14ac:dyDescent="0.35">
      <c r="C50"/>
    </row>
    <row r="51" spans="1:3" x14ac:dyDescent="0.35">
      <c r="C51"/>
    </row>
    <row r="52" spans="1:3" x14ac:dyDescent="0.35">
      <c r="C52"/>
    </row>
    <row r="53" spans="1:3" x14ac:dyDescent="0.35">
      <c r="A53" s="13"/>
      <c r="B53" s="13"/>
    </row>
    <row r="54" spans="1:3" x14ac:dyDescent="0.35">
      <c r="A54" s="13"/>
      <c r="B54" s="13"/>
    </row>
    <row r="55" spans="1:3" ht="15.5" x14ac:dyDescent="0.35">
      <c r="A55" s="13"/>
      <c r="B55" s="11"/>
    </row>
    <row r="56" spans="1:3" x14ac:dyDescent="0.35">
      <c r="A56" s="13"/>
      <c r="B56" s="13"/>
    </row>
    <row r="57" spans="1:3" x14ac:dyDescent="0.35">
      <c r="A57" s="16"/>
      <c r="B57" s="17"/>
    </row>
    <row r="58" spans="1:3" x14ac:dyDescent="0.35">
      <c r="A58" s="13"/>
      <c r="B58" s="17"/>
    </row>
    <row r="59" spans="1:3" x14ac:dyDescent="0.35">
      <c r="A59" s="13"/>
      <c r="B59" s="17"/>
    </row>
    <row r="60" spans="1:3" x14ac:dyDescent="0.35">
      <c r="A60" s="13"/>
      <c r="B60" s="17"/>
    </row>
  </sheetData>
  <sheetProtection algorithmName="SHA-512" hashValue="6N8qNWPSUOVSxDf+6kW8DAgXit6Su6Jra2pzNfb+pnAH2+MxbMGi1jDGn1b/tifYE0YzVRaGx+14GDrSpdQWDA==" saltValue="TTUQrljXPoRbAw8CfcnVtQ==" spinCount="100000" sheet="1" scenarios="1"/>
  <pageMargins left="0.7" right="0.7" top="0.75" bottom="0.75" header="0.3" footer="0.3"/>
  <pageSetup scale="86" orientation="portrait" r:id="rId1"/>
  <headerFooter>
    <oddFooter xml:space="preserve">&amp;L&amp;F&amp;C&amp;A&amp;RPage 2 </oddFooter>
  </headerFooter>
  <customProperties>
    <customPr name="SheetId" r:id="rId2"/>
  </customProperties>
  <drawing r:id="rId3"/>
  <legacyDrawing r:id="rId4"/>
  <oleObjects>
    <mc:AlternateContent xmlns:mc="http://schemas.openxmlformats.org/markup-compatibility/2006">
      <mc:Choice Requires="x14">
        <oleObject progId="Acrobat Document" dvAspect="DVASPECT_ICON" shapeId="31747" r:id="rId5">
          <objectPr defaultSize="0" r:id="rId6">
            <anchor moveWithCells="1">
              <from>
                <xdr:col>1</xdr:col>
                <xdr:colOff>1644650</xdr:colOff>
                <xdr:row>8</xdr:row>
                <xdr:rowOff>19050</xdr:rowOff>
              </from>
              <to>
                <xdr:col>1</xdr:col>
                <xdr:colOff>2559050</xdr:colOff>
                <xdr:row>11</xdr:row>
                <xdr:rowOff>152400</xdr:rowOff>
              </to>
            </anchor>
          </objectPr>
        </oleObject>
      </mc:Choice>
      <mc:Fallback>
        <oleObject progId="Acrobat Document" dvAspect="DVASPECT_ICON" shapeId="31747" r:id="rId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6B536-92D9-4D65-A1A1-C71259AA7896}">
  <sheetPr>
    <pageSetUpPr fitToPage="1"/>
  </sheetPr>
  <dimension ref="A1:I77"/>
  <sheetViews>
    <sheetView workbookViewId="0"/>
  </sheetViews>
  <sheetFormatPr defaultColWidth="9.1796875" defaultRowHeight="15.5" x14ac:dyDescent="0.35"/>
  <cols>
    <col min="1" max="1" width="18.26953125" style="2" customWidth="1"/>
    <col min="2" max="2" width="67.1796875" style="1" customWidth="1"/>
    <col min="3" max="3" width="28.1796875" style="1" customWidth="1"/>
    <col min="4" max="6" width="19.1796875" style="1" customWidth="1"/>
    <col min="7" max="16384" width="9.1796875" style="1"/>
  </cols>
  <sheetData>
    <row r="1" spans="1:7" x14ac:dyDescent="0.35">
      <c r="B1" s="1" t="s">
        <v>23</v>
      </c>
      <c r="C1" s="386">
        <f>'Cover Page '!$C$21</f>
        <v>0</v>
      </c>
      <c r="D1" s="387"/>
    </row>
    <row r="2" spans="1:7" x14ac:dyDescent="0.35">
      <c r="B2" s="1" t="s">
        <v>24</v>
      </c>
      <c r="C2" s="305" t="str">
        <f>'Cover Page '!$C$24</f>
        <v>March</v>
      </c>
      <c r="D2" s="141">
        <f>'Cover Page '!$D$24</f>
        <v>2025</v>
      </c>
    </row>
    <row r="3" spans="1:7" x14ac:dyDescent="0.35">
      <c r="C3" s="23"/>
      <c r="D3"/>
    </row>
    <row r="4" spans="1:7" x14ac:dyDescent="0.35">
      <c r="B4" s="2"/>
      <c r="D4" s="3"/>
    </row>
    <row r="5" spans="1:7" x14ac:dyDescent="0.35">
      <c r="B5" s="2"/>
      <c r="D5" s="3"/>
    </row>
    <row r="6" spans="1:7" x14ac:dyDescent="0.35">
      <c r="B6" s="397" t="s">
        <v>389</v>
      </c>
      <c r="C6" s="397"/>
      <c r="D6" s="397"/>
    </row>
    <row r="7" spans="1:7" ht="16" thickBot="1" x14ac:dyDescent="0.4"/>
    <row r="8" spans="1:7" ht="45" customHeight="1" thickBot="1" x14ac:dyDescent="0.4">
      <c r="C8" s="398" t="s">
        <v>791</v>
      </c>
      <c r="D8" s="154" t="s">
        <v>788</v>
      </c>
      <c r="E8" s="155" t="s">
        <v>789</v>
      </c>
      <c r="F8" s="154" t="s">
        <v>790</v>
      </c>
    </row>
    <row r="9" spans="1:7" ht="18.75" customHeight="1" thickBot="1" x14ac:dyDescent="0.4">
      <c r="B9" s="153"/>
      <c r="C9" s="399"/>
      <c r="D9" s="232">
        <f>Assets!C9</f>
        <v>45747</v>
      </c>
      <c r="E9" s="232">
        <f>Assets!D9</f>
        <v>45657</v>
      </c>
      <c r="F9" s="133">
        <f>Assets!E9</f>
        <v>45382</v>
      </c>
    </row>
    <row r="10" spans="1:7" x14ac:dyDescent="0.35">
      <c r="A10" s="145"/>
      <c r="B10" s="233" t="s">
        <v>385</v>
      </c>
      <c r="C10" s="234"/>
      <c r="D10" s="262"/>
      <c r="E10" s="262"/>
      <c r="F10" s="262"/>
      <c r="G10" s="113"/>
    </row>
    <row r="11" spans="1:7" x14ac:dyDescent="0.35">
      <c r="A11" s="145"/>
      <c r="B11" s="26" t="s">
        <v>478</v>
      </c>
      <c r="C11" s="235" t="s">
        <v>793</v>
      </c>
      <c r="D11" s="263" t="e">
        <f>('Liabilities and Equity'!C46+'Liabilities and Equity'!C59)/('Liabilities and Equity'!E46+'Liabilities and Equity'!E59) - 1</f>
        <v>#DIV/0!</v>
      </c>
      <c r="E11" s="264"/>
      <c r="F11" s="264"/>
      <c r="G11" s="113"/>
    </row>
    <row r="12" spans="1:7" x14ac:dyDescent="0.35">
      <c r="A12" s="145"/>
      <c r="B12" s="26" t="s">
        <v>479</v>
      </c>
      <c r="C12" s="238" t="s">
        <v>792</v>
      </c>
      <c r="D12" s="263" t="e">
        <f>'Liabilities and Equity'!C46/Assets!C50</f>
        <v>#DIV/0!</v>
      </c>
      <c r="E12" s="263" t="e">
        <f>'Liabilities and Equity'!D46/Assets!D50</f>
        <v>#DIV/0!</v>
      </c>
      <c r="F12" s="263" t="e">
        <f>'Liabilities and Equity'!E46/Assets!E50</f>
        <v>#DIV/0!</v>
      </c>
      <c r="G12" s="113"/>
    </row>
    <row r="13" spans="1:7" x14ac:dyDescent="0.35">
      <c r="A13" s="145"/>
      <c r="B13" s="26" t="s">
        <v>480</v>
      </c>
      <c r="C13" s="238" t="s">
        <v>792</v>
      </c>
      <c r="D13" s="263" t="e">
        <f>'Liabilities and Equity'!C59/Assets!C50</f>
        <v>#DIV/0!</v>
      </c>
      <c r="E13" s="263" t="e">
        <f>'Liabilities and Equity'!D59/Assets!D50</f>
        <v>#DIV/0!</v>
      </c>
      <c r="F13" s="263" t="e">
        <f>'Liabilities and Equity'!E59/Assets!E50</f>
        <v>#DIV/0!</v>
      </c>
      <c r="G13" s="113"/>
    </row>
    <row r="14" spans="1:7" x14ac:dyDescent="0.35">
      <c r="A14" s="145"/>
      <c r="B14" s="26" t="s">
        <v>481</v>
      </c>
      <c r="C14" s="238" t="s">
        <v>797</v>
      </c>
      <c r="D14" s="263" t="e">
        <f>('Insurance and Reinsurance'!D13+'Insurance and Reinsurance'!F13-'Insurance and Reinsurance'!C13-'Insurance and Reinsurance'!E13)/('Insurance and Reinsurance'!D22+'Insurance and Reinsurance'!F22-'Insurance and Reinsurance'!C22-'Insurance and Reinsurance'!E22)</f>
        <v>#DIV/0!</v>
      </c>
      <c r="E14" s="265" t="e">
        <f>('Insurance and Reinsurance'!H13+'Insurance and Reinsurance'!J13-'Insurance and Reinsurance'!G13-'Insurance and Reinsurance'!I13)/('Insurance and Reinsurance'!H22+'Insurance and Reinsurance'!J22-'Insurance and Reinsurance'!G22-'Insurance and Reinsurance'!I22)</f>
        <v>#DIV/0!</v>
      </c>
      <c r="F14" s="264"/>
      <c r="G14" s="113"/>
    </row>
    <row r="15" spans="1:7" ht="31" x14ac:dyDescent="0.35">
      <c r="A15" s="145"/>
      <c r="B15" s="26" t="s">
        <v>482</v>
      </c>
      <c r="C15" s="239" t="s">
        <v>800</v>
      </c>
      <c r="D15" s="263" t="e">
        <f>('Insurance and Reinsurance'!D12+'Insurance and Reinsurance'!F12-'Insurance and Reinsurance'!C12-'Insurance and Reinsurance'!E12+'Insurance and Reinsurance'!D20+'Insurance and Reinsurance'!F20-'Insurance and Reinsurance'!C20-'Insurance and Reinsurance'!E20)/('Insurance and Reinsurance'!D22+'Insurance and Reinsurance'!F22-'Insurance and Reinsurance'!C22-'Insurance and Reinsurance'!E22)</f>
        <v>#DIV/0!</v>
      </c>
      <c r="E15" s="265" t="e">
        <f>('Insurance and Reinsurance'!H12+'Insurance and Reinsurance'!J12-'Insurance and Reinsurance'!G12-'Insurance and Reinsurance'!I12+'Insurance and Reinsurance'!H20+'Insurance and Reinsurance'!J20-'Insurance and Reinsurance'!G20-'Insurance and Reinsurance'!I20)/('Insurance and Reinsurance'!H22+'Insurance and Reinsurance'!J22-'Insurance and Reinsurance'!G22-'Insurance and Reinsurance'!I22)</f>
        <v>#DIV/0!</v>
      </c>
      <c r="F15" s="264"/>
      <c r="G15" s="113"/>
    </row>
    <row r="16" spans="1:7" x14ac:dyDescent="0.35">
      <c r="A16" s="145"/>
      <c r="B16" s="26" t="s">
        <v>483</v>
      </c>
      <c r="C16" s="238" t="s">
        <v>797</v>
      </c>
      <c r="D16" s="263" t="e">
        <f>('Insurance and Reinsurance'!D18+'Insurance and Reinsurance'!F18-'Insurance and Reinsurance'!C18-'Insurance and Reinsurance'!E18+ 'Insurance and Reinsurance'!D25+'Insurance and Reinsurance'!F25-'Insurance and Reinsurance'!C25-'Insurance and Reinsurance'!E25)/('Insurance and Reinsurance'!D22+'Insurance and Reinsurance'!F22-'Insurance and Reinsurance'!C22-'Insurance and Reinsurance'!E22)</f>
        <v>#DIV/0!</v>
      </c>
      <c r="E16" s="265" t="e">
        <f>('Insurance and Reinsurance'!H18+'Insurance and Reinsurance'!J18-'Insurance and Reinsurance'!G18-'Insurance and Reinsurance'!I18+ 'Insurance and Reinsurance'!H25+'Insurance and Reinsurance'!J25-'Insurance and Reinsurance'!G25-'Insurance and Reinsurance'!I25)/('Insurance and Reinsurance'!H22+'Insurance and Reinsurance'!J22-'Insurance and Reinsurance'!G22-'Insurance and Reinsurance'!I22)</f>
        <v>#DIV/0!</v>
      </c>
      <c r="F16" s="264"/>
      <c r="G16" s="113"/>
    </row>
    <row r="17" spans="1:7" x14ac:dyDescent="0.35">
      <c r="A17" s="145"/>
      <c r="B17" s="26" t="s">
        <v>803</v>
      </c>
      <c r="C17" s="238" t="s">
        <v>801</v>
      </c>
      <c r="D17" s="263" t="e">
        <f>('Insurance and Reinsurance'!D13+'Insurance and Reinsurance'!F13-'Insurance and Reinsurance'!C13-'Insurance and Reinsurance'!E13)/('Insurance and Reinsurance'!H13+'Insurance and Reinsurance'!J13-'Insurance and Reinsurance'!G13-'Insurance and Reinsurance'!I13)-1</f>
        <v>#DIV/0!</v>
      </c>
      <c r="E17" s="264"/>
      <c r="F17" s="264"/>
      <c r="G17" s="113"/>
    </row>
    <row r="18" spans="1:7" ht="31" x14ac:dyDescent="0.35">
      <c r="A18" s="145"/>
      <c r="B18" s="26" t="s">
        <v>484</v>
      </c>
      <c r="C18" s="240" t="s">
        <v>809</v>
      </c>
      <c r="D18" s="263" t="e">
        <f>('Liabilities and Equity'!C46+'Liabilities and Equity'!C59)/'Liabilities and Equity'!C30</f>
        <v>#DIV/0!</v>
      </c>
      <c r="E18" s="263" t="e">
        <f>('Liabilities and Equity'!D46+'Liabilities and Equity'!D59)/'Liabilities and Equity'!D30</f>
        <v>#DIV/0!</v>
      </c>
      <c r="F18" s="263" t="e">
        <f>('Liabilities and Equity'!E46+'Liabilities and Equity'!E59)/'Liabilities and Equity'!E30</f>
        <v>#DIV/0!</v>
      </c>
      <c r="G18" s="113"/>
    </row>
    <row r="19" spans="1:7" x14ac:dyDescent="0.35">
      <c r="A19" s="145"/>
      <c r="B19" s="26" t="s">
        <v>485</v>
      </c>
      <c r="C19" s="239" t="s">
        <v>807</v>
      </c>
      <c r="D19" s="263" t="e">
        <f>('General - Profit or Loss'!C13+'Long Term - Profit or Loss'!C13) / ('Liabilities and Equity'!C46+'Liabilities and Equity'!C59)</f>
        <v>#DIV/0!</v>
      </c>
      <c r="E19" s="263" t="e">
        <f>('General - Profit or Loss'!D13+'Long Term - Profit or Loss'!D13) / ('Liabilities and Equity'!D46+'Liabilities and Equity'!D59)</f>
        <v>#DIV/0!</v>
      </c>
      <c r="F19" s="263" t="e">
        <f>('General - Profit or Loss'!E13+'Long Term - Profit or Loss'!E13) / ('Liabilities and Equity'!E46+'Liabilities and Equity'!E59)</f>
        <v>#DIV/0!</v>
      </c>
      <c r="G19" s="113"/>
    </row>
    <row r="20" spans="1:7" x14ac:dyDescent="0.35">
      <c r="A20" s="145"/>
      <c r="B20" s="26" t="s">
        <v>486</v>
      </c>
      <c r="C20" s="238" t="s">
        <v>794</v>
      </c>
      <c r="D20" s="263" t="e">
        <f>(SUM('Liabilities and Equity'!C13:C15) - SUM(Assets!C31:C32)) / ('Liabilities and Equity'!C46+'Liabilities and Equity'!C59)</f>
        <v>#DIV/0!</v>
      </c>
      <c r="E20" s="263" t="e">
        <f>(SUM('Liabilities and Equity'!D13:D15) - SUM(Assets!D31:D32)) / ('Liabilities and Equity'!D46+'Liabilities and Equity'!D59)</f>
        <v>#DIV/0!</v>
      </c>
      <c r="F20" s="263" t="e">
        <f>(SUM('Liabilities and Equity'!E13:E15) - SUM(Assets!E31:E32)) / ('Liabilities and Equity'!E46+'Liabilities and Equity'!E59)</f>
        <v>#DIV/0!</v>
      </c>
      <c r="G20" s="113"/>
    </row>
    <row r="21" spans="1:7" x14ac:dyDescent="0.35">
      <c r="A21" s="145"/>
      <c r="B21" s="26"/>
      <c r="C21" s="241"/>
      <c r="D21" s="264"/>
      <c r="E21" s="264"/>
      <c r="F21" s="264"/>
      <c r="G21" s="113"/>
    </row>
    <row r="22" spans="1:7" x14ac:dyDescent="0.35">
      <c r="A22" s="145"/>
      <c r="B22" s="242" t="s">
        <v>384</v>
      </c>
      <c r="C22" s="241"/>
      <c r="D22" s="264"/>
      <c r="E22" s="264"/>
      <c r="F22" s="264"/>
      <c r="G22" s="113"/>
    </row>
    <row r="23" spans="1:7" x14ac:dyDescent="0.35">
      <c r="A23" s="145"/>
      <c r="B23" s="26" t="s">
        <v>489</v>
      </c>
      <c r="C23" s="238"/>
      <c r="D23" s="263" t="e">
        <f>('General - Profit or Loss'!C35+'Long Term - Profit or Loss'!C35) / ('General - Profit or Loss'!E35+'Long Term - Profit or Loss'!E35)</f>
        <v>#DIV/0!</v>
      </c>
      <c r="E23" s="264"/>
      <c r="F23" s="264"/>
      <c r="G23" s="113"/>
    </row>
    <row r="24" spans="1:7" x14ac:dyDescent="0.35">
      <c r="A24" s="145"/>
      <c r="B24" s="26" t="s">
        <v>490</v>
      </c>
      <c r="C24" s="243" t="s">
        <v>795</v>
      </c>
      <c r="D24" s="265" t="e">
        <f>(12/MONTH(DATEVALUE($C$2 &amp; " 1"))*('General - Profit or Loss'!C35+'Long Term - Profit or Loss'!C38)) / (('Liabilities and Equity'!C45 + 'Liabilities and Equity'!E45)/2)</f>
        <v>#DIV/0!</v>
      </c>
      <c r="E24" s="264"/>
      <c r="F24" s="264"/>
      <c r="G24" s="113"/>
    </row>
    <row r="25" spans="1:7" x14ac:dyDescent="0.35">
      <c r="A25" s="145"/>
      <c r="B25" s="26" t="s">
        <v>491</v>
      </c>
      <c r="C25" s="243" t="s">
        <v>795</v>
      </c>
      <c r="D25" s="263" t="e">
        <f>(12/MONTH(DATEVALUE($C$2 &amp; " 1"))*('General - Profit or Loss'!C35+'Long Term - Profit or Loss'!C35)) / (('Liabilities and Equity'!C59 + 'Liabilities and Equity'!E59)/2)</f>
        <v>#DIV/0!</v>
      </c>
      <c r="E25" s="264"/>
      <c r="F25" s="264"/>
      <c r="G25" s="113"/>
    </row>
    <row r="26" spans="1:7" x14ac:dyDescent="0.35">
      <c r="A26" s="145"/>
      <c r="B26" s="26" t="s">
        <v>492</v>
      </c>
      <c r="C26" s="243" t="s">
        <v>795</v>
      </c>
      <c r="D26" s="263" t="e">
        <f>('General - Profit or Loss'!C16+'Long Term - Profit or Loss'!C16) / ('General - Profit or Loss'!C13+'Long Term - Profit or Loss'!C13)</f>
        <v>#DIV/0!</v>
      </c>
      <c r="E26" s="263" t="e">
        <f>('General - Profit or Loss'!D16+'Long Term - Profit or Loss'!D16) / ('General - Profit or Loss'!D13+'Long Term - Profit or Loss'!D13)</f>
        <v>#DIV/0!</v>
      </c>
      <c r="F26" s="263" t="e">
        <f>('General - Profit or Loss'!E16+'Long Term - Profit or Loss'!E16) / ('General - Profit or Loss'!E13+'Long Term - Profit or Loss'!E13)</f>
        <v>#DIV/0!</v>
      </c>
      <c r="G26" s="113"/>
    </row>
    <row r="27" spans="1:7" x14ac:dyDescent="0.35">
      <c r="A27" s="145"/>
      <c r="B27" s="26" t="s">
        <v>493</v>
      </c>
      <c r="C27" s="235" t="s">
        <v>806</v>
      </c>
      <c r="D27" s="263" t="e">
        <f>('General - Profit or Loss'!C13+'Long Term - Profit or Loss'!C13) / ('General - Profit or Loss'!E13+'Long Term - Profit or Loss'!E13) - 1</f>
        <v>#DIV/0!</v>
      </c>
      <c r="E27" s="264"/>
      <c r="F27" s="264"/>
      <c r="G27" s="113"/>
    </row>
    <row r="28" spans="1:7" x14ac:dyDescent="0.35">
      <c r="A28" s="145"/>
      <c r="B28" s="26"/>
      <c r="C28" s="241"/>
      <c r="D28" s="264"/>
      <c r="E28" s="264"/>
      <c r="F28" s="264"/>
      <c r="G28" s="113"/>
    </row>
    <row r="29" spans="1:7" x14ac:dyDescent="0.35">
      <c r="A29" s="145"/>
      <c r="B29" s="242" t="s">
        <v>386</v>
      </c>
      <c r="C29" s="241"/>
      <c r="D29" s="264"/>
      <c r="E29" s="264"/>
      <c r="F29" s="264"/>
      <c r="G29" s="113"/>
    </row>
    <row r="30" spans="1:7" ht="31" x14ac:dyDescent="0.35">
      <c r="A30" s="145"/>
      <c r="B30" s="26" t="s">
        <v>487</v>
      </c>
      <c r="C30" s="240" t="s">
        <v>802</v>
      </c>
      <c r="D30" s="236" t="e">
        <f>(12/MONTH(DATEVALUE($C$2 &amp; " 1"))*('General - Profit or Loss'!C20+'Long Term - Profit or Loss'!C20)) / ((Assets!C10+Assets!C11+SUM(Assets!C15:C29))+ (Assets!E10+Assets!E11+SUM(Assets!E15:E29))/2)</f>
        <v>#DIV/0!</v>
      </c>
      <c r="E30" s="237"/>
      <c r="F30" s="237"/>
      <c r="G30" s="113"/>
    </row>
    <row r="31" spans="1:7" x14ac:dyDescent="0.35">
      <c r="A31" s="145"/>
      <c r="B31" s="27" t="s">
        <v>630</v>
      </c>
      <c r="C31" s="235" t="s">
        <v>796</v>
      </c>
      <c r="D31" s="263" t="e">
        <f>('Summary of Investments'!H14 +'Summary of Investments'!H20) / ('Summary of Investments'!D14 +'Summary of Investments'!D20 +'Summary of Investments'!F14 +'Summary of Investments'!F20)</f>
        <v>#DIV/0!</v>
      </c>
      <c r="E31" s="264"/>
      <c r="F31" s="264"/>
    </row>
    <row r="32" spans="1:7" ht="31" x14ac:dyDescent="0.35">
      <c r="A32" s="145"/>
      <c r="B32" s="26" t="s">
        <v>488</v>
      </c>
      <c r="C32" s="235" t="s">
        <v>804</v>
      </c>
      <c r="D32" s="263" t="e">
        <f>('Summary of Investments'!H23 +'Summary of Investments'!H24) / ('Summary of Investments'!D23 +'Summary of Investments'!D24 +'Summary of Investments'!F23 +'Summary of Investments'!F24)</f>
        <v>#DIV/0!</v>
      </c>
      <c r="E32" s="264"/>
      <c r="F32" s="264"/>
    </row>
    <row r="33" spans="1:6" ht="31" x14ac:dyDescent="0.35">
      <c r="A33" s="145"/>
      <c r="B33" s="27" t="s">
        <v>647</v>
      </c>
      <c r="C33" s="235" t="s">
        <v>804</v>
      </c>
      <c r="D33" s="263" t="e">
        <f>'Summary of Investments'!H28 / ('Summary of Investments'!D28 +'Summary of Investments'!F28)</f>
        <v>#DIV/0!</v>
      </c>
      <c r="E33" s="264"/>
      <c r="F33" s="264"/>
    </row>
    <row r="34" spans="1:6" x14ac:dyDescent="0.35">
      <c r="A34" s="145"/>
      <c r="B34" s="27" t="s">
        <v>631</v>
      </c>
      <c r="C34" s="235" t="s">
        <v>808</v>
      </c>
      <c r="D34" s="263" t="e">
        <f>('Receivable From Payable To'!H23+ 'Receivable From Payable To'!H38)/('Liabilities and Equity'!C46+'Liabilities and Equity'!C59)</f>
        <v>#DIV/0!</v>
      </c>
      <c r="E34" s="264"/>
      <c r="F34" s="264"/>
    </row>
    <row r="35" spans="1:6" x14ac:dyDescent="0.35">
      <c r="A35" s="145"/>
      <c r="B35" s="27" t="s">
        <v>632</v>
      </c>
      <c r="C35" s="238"/>
      <c r="D35" s="263" t="e">
        <f>SUM(Assets!C22:C23)/('Liabilities and Equity'!C46+'Liabilities and Equity'!C59)</f>
        <v>#DIV/0!</v>
      </c>
      <c r="E35" s="263" t="e">
        <f>SUM(Assets!D22:D23)/('Liabilities and Equity'!D46+'Liabilities and Equity'!D59)</f>
        <v>#DIV/0!</v>
      </c>
      <c r="F35" s="263" t="e">
        <f>SUM(Assets!E22:E23)/('Liabilities and Equity'!E46+'Liabilities and Equity'!E59)</f>
        <v>#DIV/0!</v>
      </c>
    </row>
    <row r="36" spans="1:6" x14ac:dyDescent="0.35">
      <c r="A36" s="145"/>
      <c r="B36" s="27" t="s">
        <v>633</v>
      </c>
      <c r="C36" s="238"/>
      <c r="D36" s="263" t="e">
        <f>SUM(D37:D38)</f>
        <v>#DIV/0!</v>
      </c>
      <c r="E36" s="264"/>
      <c r="F36" s="264"/>
    </row>
    <row r="37" spans="1:6" x14ac:dyDescent="0.35">
      <c r="A37" s="244"/>
      <c r="B37" s="27" t="s">
        <v>634</v>
      </c>
      <c r="C37" s="238"/>
      <c r="D37" s="263" t="e">
        <f>SUM('Summary of Investments'!G23:G24)/('Liabilities and Equity'!C46+'Liabilities and Equity'!C59)</f>
        <v>#DIV/0!</v>
      </c>
      <c r="E37" s="264"/>
      <c r="F37" s="264"/>
    </row>
    <row r="38" spans="1:6" x14ac:dyDescent="0.35">
      <c r="A38" s="244"/>
      <c r="B38" s="27" t="s">
        <v>635</v>
      </c>
      <c r="C38" s="238"/>
      <c r="D38" s="263" t="e">
        <f>(Assets!C24+Assets!C36)/('Liabilities and Equity'!C46+'Liabilities and Equity'!C59)</f>
        <v>#DIV/0!</v>
      </c>
      <c r="E38" s="263" t="e">
        <f>(Assets!D24+Assets!D36)/('Liabilities and Equity'!D46+'Liabilities and Equity'!D59)</f>
        <v>#DIV/0!</v>
      </c>
      <c r="F38" s="263" t="e">
        <f>(Assets!E24+Assets!E36)/('Liabilities and Equity'!E46+'Liabilities and Equity'!E59)</f>
        <v>#DIV/0!</v>
      </c>
    </row>
    <row r="39" spans="1:6" x14ac:dyDescent="0.35">
      <c r="A39" s="145"/>
      <c r="B39" s="26" t="s">
        <v>636</v>
      </c>
      <c r="C39" s="235" t="s">
        <v>797</v>
      </c>
      <c r="D39" s="263" t="e">
        <f>SUM(D40:D41)</f>
        <v>#DIV/0!</v>
      </c>
      <c r="E39" s="264"/>
      <c r="F39" s="264"/>
    </row>
    <row r="40" spans="1:6" x14ac:dyDescent="0.35">
      <c r="A40" s="145"/>
      <c r="B40" s="26" t="s">
        <v>637</v>
      </c>
      <c r="C40" s="238"/>
      <c r="D40" s="263" t="e">
        <f>SUM('Summary of Investments'!G23:G24)/Assets!C50</f>
        <v>#DIV/0!</v>
      </c>
      <c r="E40" s="264"/>
      <c r="F40" s="264"/>
    </row>
    <row r="41" spans="1:6" x14ac:dyDescent="0.35">
      <c r="A41" s="145"/>
      <c r="B41" s="27" t="s">
        <v>638</v>
      </c>
      <c r="C41" s="235"/>
      <c r="D41" s="263" t="e">
        <f>(Assets!C24+Assets!C36)/Assets!C50</f>
        <v>#DIV/0!</v>
      </c>
      <c r="E41" s="263" t="e">
        <f>(Assets!D24+Assets!D36)/Assets!D50</f>
        <v>#DIV/0!</v>
      </c>
      <c r="F41" s="263" t="e">
        <f>(Assets!E24+Assets!E36)/Assets!E50</f>
        <v>#DIV/0!</v>
      </c>
    </row>
    <row r="42" spans="1:6" x14ac:dyDescent="0.35">
      <c r="A42" s="145"/>
      <c r="B42" s="27"/>
      <c r="C42" s="241"/>
      <c r="D42" s="264"/>
      <c r="E42" s="264"/>
      <c r="F42" s="264"/>
    </row>
    <row r="43" spans="1:6" x14ac:dyDescent="0.35">
      <c r="A43" s="244"/>
      <c r="B43" s="242" t="s">
        <v>387</v>
      </c>
      <c r="C43" s="241"/>
      <c r="D43" s="264"/>
      <c r="E43" s="264"/>
      <c r="F43" s="264"/>
    </row>
    <row r="44" spans="1:6" ht="31" x14ac:dyDescent="0.35">
      <c r="A44" s="244"/>
      <c r="B44" s="27" t="s">
        <v>639</v>
      </c>
      <c r="C44" s="240" t="s">
        <v>810</v>
      </c>
      <c r="D44" s="263" t="e">
        <f>(Assets!C10 + Assets!C32 + SUM('Receivable From Payable To'!C23:E23,'Receivable From Payable To'!C38:E38))/'Liabilities and Equity'!C30</f>
        <v>#DIV/0!</v>
      </c>
      <c r="E44" s="264"/>
      <c r="F44" s="264"/>
    </row>
    <row r="45" spans="1:6" ht="31" x14ac:dyDescent="0.35">
      <c r="A45" s="244"/>
      <c r="B45" s="26" t="s">
        <v>640</v>
      </c>
      <c r="C45" s="238" t="s">
        <v>798</v>
      </c>
      <c r="D45" s="263" t="e">
        <f>('Ins Serv &amp; Other Operating exp'!C48-'Ins Serv &amp; Other Operating exp'!C11-'Ins Serv &amp; Other Operating exp'!C22-SUM('Ins Serv &amp; Other Operating exp'!C32:C36) + 'Ins Serv &amp; Other Operating exp'!F48-'Ins Serv &amp; Other Operating exp'!F11-'Ins Serv &amp; Other Operating exp'!F22-SUM('Ins Serv &amp; Other Operating exp'!F32:F36)) / ('General - Profit or Loss'!C13+'General - Profit or Loss'!C25+'Long Term - Profit or Loss'!C13+'Long Term - Profit or Loss'!C25)</f>
        <v>#DIV/0!</v>
      </c>
      <c r="E45" s="263" t="e">
        <f>('Ins Serv &amp; Other Operating exp'!D48-'Ins Serv &amp; Other Operating exp'!D11-'Ins Serv &amp; Other Operating exp'!D22-SUM('Ins Serv &amp; Other Operating exp'!D32:D36) + 'Ins Serv &amp; Other Operating exp'!G48-'Ins Serv &amp; Other Operating exp'!G11-'Ins Serv &amp; Other Operating exp'!G22-SUM('Ins Serv &amp; Other Operating exp'!G32:G36)) / ('General - Profit or Loss'!D13+'General - Profit or Loss'!D25+'Long Term - Profit or Loss'!D13+'Long Term - Profit or Loss'!D25)</f>
        <v>#DIV/0!</v>
      </c>
      <c r="F45" s="263" t="e">
        <f>('Ins Serv &amp; Other Operating exp'!E48-'Ins Serv &amp; Other Operating exp'!E11-'Ins Serv &amp; Other Operating exp'!E22-SUM('Ins Serv &amp; Other Operating exp'!E32:E36) + 'Ins Serv &amp; Other Operating exp'!H48-'Ins Serv &amp; Other Operating exp'!H11-'Ins Serv &amp; Other Operating exp'!H22-SUM('Ins Serv &amp; Other Operating exp'!H32:H36)) / ('General - Profit or Loss'!E13+'General - Profit or Loss'!E25+'Long Term - Profit or Loss'!E13+'Long Term - Profit or Loss'!E25)</f>
        <v>#DIV/0!</v>
      </c>
    </row>
    <row r="46" spans="1:6" x14ac:dyDescent="0.35">
      <c r="A46" s="145"/>
      <c r="B46" s="26" t="s">
        <v>641</v>
      </c>
      <c r="C46" s="238" t="s">
        <v>799</v>
      </c>
      <c r="D46" s="263" t="e">
        <f>('General - Profit or Loss'!C29+'Long Term - Profit or Loss'!C29+'Ins Serv &amp; Other Operating exp'!C33+'Ins Serv &amp; Other Operating exp'!F33) / ('Ins Serv &amp; Other Operating exp'!C33+'Ins Serv &amp; Other Operating exp'!F33)</f>
        <v>#DIV/0!</v>
      </c>
      <c r="E46" s="263" t="e">
        <f>('General - Profit or Loss'!D29+'Long Term - Profit or Loss'!D29+'Ins Serv &amp; Other Operating exp'!D33+'Ins Serv &amp; Other Operating exp'!G33) / ('Ins Serv &amp; Other Operating exp'!D33+'Ins Serv &amp; Other Operating exp'!G33)</f>
        <v>#DIV/0!</v>
      </c>
      <c r="F46" s="263" t="e">
        <f>('General - Profit or Loss'!E29+'Long Term - Profit or Loss'!E29+'Ins Serv &amp; Other Operating exp'!E33+'Ins Serv &amp; Other Operating exp'!H33) / ('Ins Serv &amp; Other Operating exp'!E33+'Ins Serv &amp; Other Operating exp'!H33)</f>
        <v>#DIV/0!</v>
      </c>
    </row>
    <row r="47" spans="1:6" x14ac:dyDescent="0.35">
      <c r="A47" s="145"/>
      <c r="B47" s="26" t="s">
        <v>642</v>
      </c>
      <c r="C47" s="238"/>
      <c r="D47" s="263" t="e">
        <f>('Ins Serv &amp; Other Operating exp'!C44-'Ins Serv &amp; Other Operating exp'!C11-'Ins Serv &amp; Other Operating exp'!C19-'Ins Serv &amp; Other Operating exp'!C20-'Ins Serv &amp; Other Operating exp'!C22-'Ins Serv &amp; Other Operating exp'!C32 + 'Ins Serv &amp; Other Operating exp'!F44-'Ins Serv &amp; Other Operating exp'!F11-'Ins Serv &amp; Other Operating exp'!F19-'Ins Serv &amp; Other Operating exp'!F20-'Ins Serv &amp; Other Operating exp'!F22-'Ins Serv &amp; Other Operating exp'!F32)
/
('Ins Serv &amp; Other Operating exp'!E44-'Ins Serv &amp; Other Operating exp'!E11-'Ins Serv &amp; Other Operating exp'!E19-'Ins Serv &amp; Other Operating exp'!E20-'Ins Serv &amp; Other Operating exp'!E22-'Ins Serv &amp; Other Operating exp'!E32 + 'Ins Serv &amp; Other Operating exp'!H44-'Ins Serv &amp; Other Operating exp'!H11-'Ins Serv &amp; Other Operating exp'!H19-'Ins Serv &amp; Other Operating exp'!H20-'Ins Serv &amp; Other Operating exp'!H22-'Ins Serv &amp; Other Operating exp'!H32)-1</f>
        <v>#DIV/0!</v>
      </c>
      <c r="E47" s="264"/>
      <c r="F47" s="264"/>
    </row>
    <row r="48" spans="1:6" x14ac:dyDescent="0.35">
      <c r="A48" s="145"/>
      <c r="B48" s="27"/>
      <c r="C48" s="241"/>
      <c r="D48" s="264"/>
      <c r="E48" s="264"/>
      <c r="F48" s="264"/>
    </row>
    <row r="49" spans="1:9" x14ac:dyDescent="0.35">
      <c r="A49" s="244"/>
      <c r="B49" s="242" t="s">
        <v>388</v>
      </c>
      <c r="C49" s="241"/>
      <c r="D49" s="264"/>
      <c r="E49" s="264"/>
      <c r="F49" s="264"/>
    </row>
    <row r="50" spans="1:9" ht="16" thickBot="1" x14ac:dyDescent="0.4">
      <c r="A50" s="145"/>
      <c r="B50" s="245" t="s">
        <v>643</v>
      </c>
      <c r="C50" s="246" t="s">
        <v>805</v>
      </c>
      <c r="D50" s="266" t="e">
        <f>(SUM(Assets!C22:C23)+'Receivable From Payable To'!H23-'Receivable From Payable To'!I23) / Assets!C50</f>
        <v>#DIV/0!</v>
      </c>
      <c r="E50" s="267"/>
      <c r="F50" s="267"/>
    </row>
    <row r="51" spans="1:9" x14ac:dyDescent="0.35">
      <c r="A51" s="145"/>
    </row>
    <row r="52" spans="1:9" x14ac:dyDescent="0.35">
      <c r="A52" s="145"/>
    </row>
    <row r="53" spans="1:9" x14ac:dyDescent="0.35">
      <c r="F53" s="4"/>
      <c r="G53" s="5"/>
      <c r="H53" s="5"/>
      <c r="I53" s="5"/>
    </row>
    <row r="54" spans="1:9" x14ac:dyDescent="0.35">
      <c r="F54" s="4"/>
      <c r="G54" s="4"/>
      <c r="H54" s="4"/>
      <c r="I54" s="4"/>
    </row>
    <row r="55" spans="1:9" x14ac:dyDescent="0.35">
      <c r="F55" s="4"/>
      <c r="G55" s="4"/>
      <c r="H55" s="4"/>
      <c r="I55" s="4"/>
    </row>
    <row r="56" spans="1:9" x14ac:dyDescent="0.35">
      <c r="F56" s="4"/>
      <c r="G56" s="4"/>
      <c r="H56" s="4"/>
      <c r="I56" s="4"/>
    </row>
    <row r="57" spans="1:9" x14ac:dyDescent="0.35">
      <c r="F57" s="4"/>
      <c r="G57" s="4"/>
      <c r="H57" s="4"/>
      <c r="I57" s="4"/>
    </row>
    <row r="58" spans="1:9" x14ac:dyDescent="0.35">
      <c r="F58" s="4"/>
      <c r="G58" s="4"/>
      <c r="H58" s="4"/>
      <c r="I58" s="4"/>
    </row>
    <row r="59" spans="1:9" x14ac:dyDescent="0.35">
      <c r="B59"/>
      <c r="F59" s="4"/>
      <c r="G59" s="4"/>
      <c r="H59" s="4"/>
      <c r="I59" s="4"/>
    </row>
    <row r="60" spans="1:9" x14ac:dyDescent="0.35">
      <c r="B60"/>
      <c r="F60" s="4"/>
      <c r="G60" s="4"/>
      <c r="H60" s="4"/>
      <c r="I60" s="4"/>
    </row>
    <row r="61" spans="1:9" x14ac:dyDescent="0.35">
      <c r="B61"/>
      <c r="F61" s="4"/>
      <c r="G61" s="4"/>
      <c r="H61" s="4"/>
      <c r="I61" s="4"/>
    </row>
    <row r="62" spans="1:9" x14ac:dyDescent="0.35">
      <c r="B62"/>
      <c r="F62" s="4"/>
      <c r="G62" s="4"/>
      <c r="H62" s="4"/>
      <c r="I62" s="4"/>
    </row>
    <row r="63" spans="1:9" x14ac:dyDescent="0.35">
      <c r="B63"/>
      <c r="F63" s="4"/>
      <c r="G63" s="4"/>
      <c r="H63" s="4"/>
      <c r="I63" s="4"/>
    </row>
    <row r="64" spans="1:9" x14ac:dyDescent="0.35">
      <c r="B64"/>
      <c r="F64" s="4"/>
      <c r="G64" s="4"/>
      <c r="H64" s="4"/>
      <c r="I64" s="4"/>
    </row>
    <row r="65" spans="2:9" x14ac:dyDescent="0.35">
      <c r="B65"/>
      <c r="F65" s="4"/>
      <c r="G65" s="4"/>
      <c r="H65" s="4"/>
      <c r="I65" s="5"/>
    </row>
    <row r="66" spans="2:9" x14ac:dyDescent="0.35">
      <c r="B66"/>
      <c r="F66" s="4"/>
      <c r="G66" s="5"/>
      <c r="H66" s="5"/>
      <c r="I66" s="5"/>
    </row>
    <row r="67" spans="2:9" x14ac:dyDescent="0.35">
      <c r="B67"/>
      <c r="F67" s="6"/>
      <c r="G67" s="7"/>
      <c r="H67" s="7"/>
      <c r="I67" s="7"/>
    </row>
    <row r="68" spans="2:9" x14ac:dyDescent="0.35">
      <c r="B68"/>
      <c r="F68" s="5"/>
      <c r="G68" s="5"/>
      <c r="H68" s="5"/>
      <c r="I68" s="4"/>
    </row>
    <row r="69" spans="2:9" x14ac:dyDescent="0.35">
      <c r="B69"/>
      <c r="F69" s="5"/>
      <c r="G69" s="5"/>
      <c r="H69" s="5"/>
      <c r="I69" s="4"/>
    </row>
    <row r="70" spans="2:9" x14ac:dyDescent="0.35">
      <c r="B70"/>
      <c r="F70" s="5"/>
      <c r="G70" s="4"/>
      <c r="H70" s="4"/>
      <c r="I70" s="8"/>
    </row>
    <row r="71" spans="2:9" x14ac:dyDescent="0.35">
      <c r="F71" s="8"/>
      <c r="G71" s="8"/>
      <c r="H71" s="8"/>
      <c r="I71" s="8"/>
    </row>
    <row r="77" spans="2:9" x14ac:dyDescent="0.35">
      <c r="B77" s="9"/>
    </row>
  </sheetData>
  <sheetProtection algorithmName="SHA-512" hashValue="WjeeMDuyiJiUhuUcKYC5CFzmQBoW3jdFL+HIW/gsOjGj0iWKq4wUasV/6GioSyCvdn4zkWyXCjJr0tY9kp8Qnw==" saltValue="SdnhafgAmQznjqewH8finA==" spinCount="100000" sheet="1" formatCells="0" formatColumns="0" formatRows="0" selectLockedCells="1"/>
  <mergeCells count="3">
    <mergeCell ref="C1:D1"/>
    <mergeCell ref="B6:D6"/>
    <mergeCell ref="C8:C9"/>
  </mergeCells>
  <pageMargins left="0.7" right="0.7" top="0.75" bottom="0.75" header="0.3" footer="0.3"/>
  <pageSetup scale="52" fitToHeight="0" orientation="portrait" r:id="rId1"/>
  <headerFooter>
    <oddFooter>&amp;L&amp;F&amp;C&amp;A&amp;RPage 3</oddFooter>
  </headerFooter>
  <customProperties>
    <customPr name="Sheet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5918B-1C9A-4D69-932D-637A11E70B2A}">
  <sheetPr>
    <pageSetUpPr fitToPage="1"/>
  </sheetPr>
  <dimension ref="A1:I80"/>
  <sheetViews>
    <sheetView topLeftCell="A7" workbookViewId="0"/>
  </sheetViews>
  <sheetFormatPr defaultColWidth="9.1796875" defaultRowHeight="15.5" x14ac:dyDescent="0.35"/>
  <cols>
    <col min="1" max="1" width="14.26953125" style="2" customWidth="1"/>
    <col min="2" max="2" width="45.81640625" style="1" customWidth="1"/>
    <col min="3" max="3" width="69.453125" style="1" customWidth="1"/>
    <col min="4" max="4" width="71.26953125" style="1" customWidth="1"/>
    <col min="5" max="5" width="19.1796875" style="1" customWidth="1"/>
    <col min="6" max="16384" width="9.1796875" style="1"/>
  </cols>
  <sheetData>
    <row r="1" spans="1:6" x14ac:dyDescent="0.35">
      <c r="B1" s="1" t="s">
        <v>23</v>
      </c>
      <c r="C1" s="386">
        <f>'Cover Page '!$C$21</f>
        <v>0</v>
      </c>
      <c r="D1" s="387"/>
    </row>
    <row r="2" spans="1:6" x14ac:dyDescent="0.35">
      <c r="B2" s="1" t="s">
        <v>24</v>
      </c>
      <c r="C2" s="305" t="str">
        <f>'Cover Page '!$C$24</f>
        <v>March</v>
      </c>
      <c r="D2" s="141">
        <f>'Cover Page '!$D$24</f>
        <v>2025</v>
      </c>
    </row>
    <row r="3" spans="1:6" x14ac:dyDescent="0.35">
      <c r="C3" s="23"/>
      <c r="D3"/>
    </row>
    <row r="4" spans="1:6" x14ac:dyDescent="0.35">
      <c r="B4" s="2"/>
      <c r="D4" s="3"/>
    </row>
    <row r="5" spans="1:6" x14ac:dyDescent="0.35">
      <c r="B5" s="2"/>
      <c r="D5" s="3"/>
    </row>
    <row r="6" spans="1:6" x14ac:dyDescent="0.35">
      <c r="B6" s="397" t="s">
        <v>380</v>
      </c>
      <c r="C6" s="397"/>
      <c r="D6" s="397"/>
    </row>
    <row r="7" spans="1:6" ht="16" thickBot="1" x14ac:dyDescent="0.4">
      <c r="A7"/>
      <c r="B7"/>
      <c r="C7"/>
      <c r="D7"/>
      <c r="E7"/>
    </row>
    <row r="8" spans="1:6" ht="45" customHeight="1" thickBot="1" x14ac:dyDescent="0.4">
      <c r="A8" s="129" t="s">
        <v>397</v>
      </c>
      <c r="B8" s="122" t="s">
        <v>381</v>
      </c>
      <c r="C8" s="123" t="s">
        <v>396</v>
      </c>
      <c r="D8" s="123" t="s">
        <v>382</v>
      </c>
      <c r="E8"/>
    </row>
    <row r="9" spans="1:6" ht="65.150000000000006" customHeight="1" thickBot="1" x14ac:dyDescent="0.4">
      <c r="A9" s="130" t="s">
        <v>385</v>
      </c>
      <c r="B9" s="125" t="s">
        <v>478</v>
      </c>
      <c r="C9" s="126" t="s">
        <v>398</v>
      </c>
      <c r="D9" s="125" t="s">
        <v>399</v>
      </c>
      <c r="E9"/>
    </row>
    <row r="10" spans="1:6" ht="65.150000000000006" customHeight="1" thickBot="1" x14ac:dyDescent="0.4">
      <c r="A10" s="128"/>
      <c r="B10" s="125" t="s">
        <v>494</v>
      </c>
      <c r="C10" s="126" t="s">
        <v>401</v>
      </c>
      <c r="D10" s="125" t="s">
        <v>400</v>
      </c>
      <c r="E10"/>
      <c r="F10" s="113"/>
    </row>
    <row r="11" spans="1:6" ht="65.150000000000006" customHeight="1" thickBot="1" x14ac:dyDescent="0.4">
      <c r="A11" s="128"/>
      <c r="B11" s="125" t="s">
        <v>481</v>
      </c>
      <c r="C11" s="131" t="s">
        <v>438</v>
      </c>
      <c r="D11" s="125" t="s">
        <v>402</v>
      </c>
      <c r="E11"/>
      <c r="F11" s="113"/>
    </row>
    <row r="12" spans="1:6" ht="84.5" thickBot="1" x14ac:dyDescent="0.4">
      <c r="A12" s="128"/>
      <c r="B12" s="125" t="s">
        <v>482</v>
      </c>
      <c r="C12" s="131" t="s">
        <v>439</v>
      </c>
      <c r="D12" s="125" t="s">
        <v>644</v>
      </c>
      <c r="E12"/>
      <c r="F12" s="113"/>
    </row>
    <row r="13" spans="1:6" ht="65.150000000000006" customHeight="1" thickBot="1" x14ac:dyDescent="0.4">
      <c r="A13" s="128"/>
      <c r="B13" s="125" t="s">
        <v>483</v>
      </c>
      <c r="C13" s="131" t="s">
        <v>440</v>
      </c>
      <c r="D13" s="125" t="s">
        <v>403</v>
      </c>
      <c r="E13"/>
      <c r="F13" s="113"/>
    </row>
    <row r="14" spans="1:6" ht="70.5" thickBot="1" x14ac:dyDescent="0.4">
      <c r="A14" s="128"/>
      <c r="B14" s="125" t="s">
        <v>803</v>
      </c>
      <c r="C14" s="126" t="s">
        <v>404</v>
      </c>
      <c r="D14" s="125" t="s">
        <v>405</v>
      </c>
      <c r="E14"/>
      <c r="F14" s="113"/>
    </row>
    <row r="15" spans="1:6" ht="65.150000000000006" customHeight="1" thickBot="1" x14ac:dyDescent="0.4">
      <c r="A15" s="128"/>
      <c r="B15" s="125" t="s">
        <v>484</v>
      </c>
      <c r="C15" s="126" t="s">
        <v>406</v>
      </c>
      <c r="D15" s="125" t="s">
        <v>383</v>
      </c>
      <c r="E15"/>
      <c r="F15" s="113"/>
    </row>
    <row r="16" spans="1:6" ht="65.150000000000006" customHeight="1" thickBot="1" x14ac:dyDescent="0.4">
      <c r="A16" s="128"/>
      <c r="B16" s="125" t="s">
        <v>485</v>
      </c>
      <c r="C16" s="126" t="s">
        <v>407</v>
      </c>
      <c r="D16" s="125" t="s">
        <v>408</v>
      </c>
      <c r="E16"/>
      <c r="F16" s="113"/>
    </row>
    <row r="17" spans="1:6" ht="65.150000000000006" customHeight="1" thickBot="1" x14ac:dyDescent="0.4">
      <c r="A17" s="128"/>
      <c r="B17" s="125" t="s">
        <v>486</v>
      </c>
      <c r="C17" s="126" t="s">
        <v>409</v>
      </c>
      <c r="D17" s="125" t="s">
        <v>645</v>
      </c>
      <c r="E17"/>
      <c r="F17" s="113"/>
    </row>
    <row r="18" spans="1:6" ht="65.150000000000006" customHeight="1" thickBot="1" x14ac:dyDescent="0.4">
      <c r="A18" s="130" t="s">
        <v>384</v>
      </c>
      <c r="B18" s="125" t="s">
        <v>489</v>
      </c>
      <c r="C18" s="126" t="s">
        <v>415</v>
      </c>
      <c r="D18" s="125" t="s">
        <v>410</v>
      </c>
      <c r="E18"/>
      <c r="F18" s="113"/>
    </row>
    <row r="19" spans="1:6" ht="112.5" thickBot="1" x14ac:dyDescent="0.4">
      <c r="A19" s="128"/>
      <c r="B19" s="125" t="s">
        <v>495</v>
      </c>
      <c r="C19" s="126" t="s">
        <v>412</v>
      </c>
      <c r="D19" s="125" t="s">
        <v>411</v>
      </c>
      <c r="E19"/>
      <c r="F19" s="113"/>
    </row>
    <row r="20" spans="1:6" ht="84.5" thickBot="1" x14ac:dyDescent="0.4">
      <c r="A20" s="128"/>
      <c r="B20" s="125" t="s">
        <v>492</v>
      </c>
      <c r="C20" s="126" t="s">
        <v>413</v>
      </c>
      <c r="D20" s="125" t="s">
        <v>414</v>
      </c>
      <c r="E20"/>
      <c r="F20" s="113"/>
    </row>
    <row r="21" spans="1:6" ht="65.150000000000006" customHeight="1" thickBot="1" x14ac:dyDescent="0.4">
      <c r="A21" s="128"/>
      <c r="B21" s="125" t="s">
        <v>493</v>
      </c>
      <c r="C21" s="126" t="s">
        <v>416</v>
      </c>
      <c r="D21" s="125" t="s">
        <v>417</v>
      </c>
      <c r="E21"/>
      <c r="F21" s="113"/>
    </row>
    <row r="22" spans="1:6" ht="70.5" thickBot="1" x14ac:dyDescent="0.4">
      <c r="A22" s="130" t="s">
        <v>386</v>
      </c>
      <c r="B22" s="125" t="s">
        <v>487</v>
      </c>
      <c r="C22" s="126" t="s">
        <v>418</v>
      </c>
      <c r="D22" s="125" t="s">
        <v>419</v>
      </c>
      <c r="E22"/>
      <c r="F22" s="113"/>
    </row>
    <row r="23" spans="1:6" ht="65.150000000000006" customHeight="1" thickBot="1" x14ac:dyDescent="0.4">
      <c r="A23" s="128"/>
      <c r="B23" s="125" t="s">
        <v>630</v>
      </c>
      <c r="C23" s="126" t="s">
        <v>646</v>
      </c>
      <c r="D23" s="125" t="s">
        <v>420</v>
      </c>
      <c r="E23"/>
      <c r="F23" s="113"/>
    </row>
    <row r="24" spans="1:6" ht="65.150000000000006" customHeight="1" thickBot="1" x14ac:dyDescent="0.4">
      <c r="A24" s="128"/>
      <c r="B24" s="125" t="s">
        <v>496</v>
      </c>
      <c r="C24" s="126" t="s">
        <v>421</v>
      </c>
      <c r="D24" s="125" t="s">
        <v>422</v>
      </c>
      <c r="E24"/>
      <c r="F24" s="113"/>
    </row>
    <row r="25" spans="1:6" ht="65.150000000000006" customHeight="1" thickBot="1" x14ac:dyDescent="0.4">
      <c r="A25" s="128"/>
      <c r="B25" s="125" t="s">
        <v>647</v>
      </c>
      <c r="C25" s="126" t="s">
        <v>648</v>
      </c>
      <c r="D25" s="125" t="s">
        <v>420</v>
      </c>
      <c r="E25"/>
      <c r="F25" s="113"/>
    </row>
    <row r="26" spans="1:6" ht="65.150000000000006" customHeight="1" thickBot="1" x14ac:dyDescent="0.4">
      <c r="A26" s="128"/>
      <c r="B26" s="125" t="s">
        <v>631</v>
      </c>
      <c r="C26" s="126" t="s">
        <v>649</v>
      </c>
      <c r="D26" s="125" t="s">
        <v>650</v>
      </c>
      <c r="E26"/>
      <c r="F26" s="113"/>
    </row>
    <row r="27" spans="1:6" ht="70.5" thickBot="1" x14ac:dyDescent="0.4">
      <c r="A27" s="128"/>
      <c r="B27" s="125" t="s">
        <v>632</v>
      </c>
      <c r="C27" s="126" t="s">
        <v>651</v>
      </c>
      <c r="D27" s="125" t="s">
        <v>425</v>
      </c>
      <c r="E27"/>
      <c r="F27" s="113"/>
    </row>
    <row r="28" spans="1:6" ht="65.150000000000006" customHeight="1" thickBot="1" x14ac:dyDescent="0.4">
      <c r="A28" s="128"/>
      <c r="B28" s="125" t="s">
        <v>633</v>
      </c>
      <c r="C28" s="126" t="s">
        <v>653</v>
      </c>
      <c r="D28" s="125" t="s">
        <v>430</v>
      </c>
      <c r="E28"/>
      <c r="F28" s="113"/>
    </row>
    <row r="29" spans="1:6" ht="65.150000000000006" customHeight="1" thickBot="1" x14ac:dyDescent="0.4">
      <c r="A29" s="128"/>
      <c r="B29" s="125" t="s">
        <v>634</v>
      </c>
      <c r="C29" s="126" t="s">
        <v>427</v>
      </c>
      <c r="D29" s="125" t="s">
        <v>426</v>
      </c>
      <c r="E29"/>
      <c r="F29" s="113"/>
    </row>
    <row r="30" spans="1:6" ht="65.150000000000006" customHeight="1" thickBot="1" x14ac:dyDescent="0.4">
      <c r="A30" s="128"/>
      <c r="B30" s="125" t="s">
        <v>635</v>
      </c>
      <c r="C30" s="126" t="s">
        <v>652</v>
      </c>
      <c r="D30" s="125" t="s">
        <v>428</v>
      </c>
      <c r="E30"/>
      <c r="F30" s="113"/>
    </row>
    <row r="31" spans="1:6" ht="65.150000000000006" customHeight="1" thickBot="1" x14ac:dyDescent="0.4">
      <c r="A31" s="128"/>
      <c r="B31" s="125" t="s">
        <v>636</v>
      </c>
      <c r="C31" s="126" t="s">
        <v>654</v>
      </c>
      <c r="D31" s="125" t="s">
        <v>431</v>
      </c>
      <c r="E31" t="s">
        <v>429</v>
      </c>
      <c r="F31" s="113"/>
    </row>
    <row r="32" spans="1:6" ht="65.150000000000006" customHeight="1" thickBot="1" x14ac:dyDescent="0.4">
      <c r="A32" s="128"/>
      <c r="B32" s="125" t="s">
        <v>637</v>
      </c>
      <c r="C32" s="126" t="s">
        <v>432</v>
      </c>
      <c r="D32" s="125" t="s">
        <v>819</v>
      </c>
      <c r="E32"/>
      <c r="F32" s="113"/>
    </row>
    <row r="33" spans="1:6" ht="65.150000000000006" customHeight="1" thickBot="1" x14ac:dyDescent="0.4">
      <c r="A33" s="128"/>
      <c r="B33" s="125" t="s">
        <v>638</v>
      </c>
      <c r="C33" s="126" t="s">
        <v>655</v>
      </c>
      <c r="D33" s="125" t="s">
        <v>433</v>
      </c>
      <c r="E33"/>
      <c r="F33" s="113"/>
    </row>
    <row r="34" spans="1:6" ht="65.150000000000006" customHeight="1" thickBot="1" x14ac:dyDescent="0.4">
      <c r="A34" s="130" t="s">
        <v>387</v>
      </c>
      <c r="B34" s="125" t="s">
        <v>639</v>
      </c>
      <c r="C34" s="126" t="s">
        <v>656</v>
      </c>
      <c r="D34" s="125" t="s">
        <v>657</v>
      </c>
      <c r="E34"/>
      <c r="F34" s="113"/>
    </row>
    <row r="35" spans="1:6" ht="65.150000000000006" customHeight="1" thickBot="1" x14ac:dyDescent="0.4">
      <c r="A35" s="139"/>
      <c r="B35" s="125" t="s">
        <v>640</v>
      </c>
      <c r="C35" s="126" t="s">
        <v>441</v>
      </c>
      <c r="D35" s="125" t="s">
        <v>434</v>
      </c>
      <c r="E35"/>
      <c r="F35" s="113"/>
    </row>
    <row r="36" spans="1:6" ht="70.5" thickBot="1" x14ac:dyDescent="0.4">
      <c r="A36" s="128"/>
      <c r="B36" s="125" t="s">
        <v>641</v>
      </c>
      <c r="C36" s="126" t="s">
        <v>435</v>
      </c>
      <c r="D36" s="125" t="s">
        <v>658</v>
      </c>
      <c r="E36"/>
      <c r="F36" s="113"/>
    </row>
    <row r="37" spans="1:6" ht="65.150000000000006" customHeight="1" thickBot="1" x14ac:dyDescent="0.4">
      <c r="A37" s="124"/>
      <c r="B37" s="125" t="s">
        <v>642</v>
      </c>
      <c r="C37" s="126" t="s">
        <v>436</v>
      </c>
      <c r="D37" s="125" t="s">
        <v>437</v>
      </c>
      <c r="E37"/>
      <c r="F37" s="113"/>
    </row>
    <row r="38" spans="1:6" ht="65.150000000000006" customHeight="1" thickBot="1" x14ac:dyDescent="0.4">
      <c r="A38" s="127" t="s">
        <v>388</v>
      </c>
      <c r="B38" s="125" t="s">
        <v>643</v>
      </c>
      <c r="C38" s="126" t="s">
        <v>423</v>
      </c>
      <c r="D38" s="125" t="s">
        <v>424</v>
      </c>
      <c r="E38"/>
      <c r="F38" s="113"/>
    </row>
    <row r="39" spans="1:6" x14ac:dyDescent="0.35">
      <c r="A39"/>
      <c r="B39"/>
      <c r="C39"/>
      <c r="D39"/>
      <c r="E39"/>
    </row>
    <row r="40" spans="1:6" x14ac:dyDescent="0.35">
      <c r="A40"/>
      <c r="B40"/>
      <c r="C40"/>
      <c r="D40"/>
      <c r="E40"/>
    </row>
    <row r="41" spans="1:6" x14ac:dyDescent="0.35">
      <c r="A41"/>
      <c r="B41"/>
      <c r="C41"/>
      <c r="D41"/>
      <c r="E41"/>
    </row>
    <row r="42" spans="1:6" x14ac:dyDescent="0.35">
      <c r="A42"/>
      <c r="B42"/>
      <c r="C42"/>
      <c r="D42"/>
      <c r="E42"/>
    </row>
    <row r="43" spans="1:6" x14ac:dyDescent="0.35">
      <c r="A43"/>
      <c r="B43"/>
      <c r="C43"/>
      <c r="D43"/>
      <c r="E43"/>
    </row>
    <row r="44" spans="1:6" x14ac:dyDescent="0.35">
      <c r="A44"/>
      <c r="B44"/>
      <c r="C44"/>
      <c r="D44"/>
      <c r="E44"/>
    </row>
    <row r="45" spans="1:6" x14ac:dyDescent="0.35">
      <c r="A45"/>
      <c r="B45"/>
      <c r="C45"/>
      <c r="D45"/>
      <c r="E45"/>
    </row>
    <row r="46" spans="1:6" x14ac:dyDescent="0.35">
      <c r="A46"/>
      <c r="B46"/>
      <c r="C46"/>
      <c r="D46"/>
      <c r="E46"/>
    </row>
    <row r="47" spans="1:6" x14ac:dyDescent="0.35">
      <c r="A47"/>
      <c r="B47"/>
      <c r="C47"/>
      <c r="D47"/>
      <c r="E47"/>
    </row>
    <row r="48" spans="1:6" x14ac:dyDescent="0.35">
      <c r="A48"/>
      <c r="B48"/>
      <c r="C48"/>
      <c r="D48"/>
      <c r="E48"/>
    </row>
    <row r="49" spans="1:9" x14ac:dyDescent="0.35">
      <c r="A49"/>
      <c r="B49"/>
      <c r="C49"/>
      <c r="D49"/>
      <c r="E49"/>
    </row>
    <row r="50" spans="1:9" x14ac:dyDescent="0.35">
      <c r="A50"/>
      <c r="B50"/>
      <c r="C50"/>
      <c r="D50"/>
      <c r="E50"/>
    </row>
    <row r="51" spans="1:9" x14ac:dyDescent="0.35">
      <c r="A51"/>
      <c r="B51"/>
      <c r="C51"/>
      <c r="D51"/>
      <c r="E51"/>
    </row>
    <row r="52" spans="1:9" x14ac:dyDescent="0.35">
      <c r="A52"/>
      <c r="B52"/>
      <c r="C52"/>
      <c r="D52"/>
      <c r="E52"/>
    </row>
    <row r="53" spans="1:9" x14ac:dyDescent="0.35">
      <c r="A53"/>
      <c r="B53"/>
      <c r="C53"/>
      <c r="D53"/>
      <c r="E53"/>
      <c r="F53" s="4"/>
      <c r="G53" s="4"/>
      <c r="H53" s="4"/>
      <c r="I53" s="4"/>
    </row>
    <row r="54" spans="1:9" x14ac:dyDescent="0.35">
      <c r="A54"/>
      <c r="B54"/>
      <c r="C54"/>
      <c r="D54"/>
      <c r="E54"/>
      <c r="F54" s="4"/>
      <c r="G54" s="5"/>
      <c r="H54" s="5"/>
      <c r="I54" s="5"/>
    </row>
    <row r="55" spans="1:9" x14ac:dyDescent="0.35">
      <c r="F55" s="4"/>
      <c r="G55" s="5"/>
      <c r="H55" s="5"/>
      <c r="I55" s="5"/>
    </row>
    <row r="56" spans="1:9" x14ac:dyDescent="0.35">
      <c r="F56" s="4"/>
      <c r="G56" s="4"/>
      <c r="H56" s="4"/>
      <c r="I56" s="4"/>
    </row>
    <row r="57" spans="1:9" x14ac:dyDescent="0.35">
      <c r="F57" s="4"/>
      <c r="G57" s="4"/>
      <c r="H57" s="4"/>
      <c r="I57" s="4"/>
    </row>
    <row r="58" spans="1:9" x14ac:dyDescent="0.35">
      <c r="F58" s="4"/>
      <c r="G58" s="4"/>
      <c r="H58" s="4"/>
      <c r="I58" s="4"/>
    </row>
    <row r="59" spans="1:9" x14ac:dyDescent="0.35">
      <c r="F59" s="4"/>
      <c r="G59" s="4"/>
      <c r="H59" s="4"/>
      <c r="I59" s="4"/>
    </row>
    <row r="60" spans="1:9" x14ac:dyDescent="0.35">
      <c r="F60" s="4"/>
      <c r="G60" s="4"/>
      <c r="H60" s="4"/>
      <c r="I60" s="4"/>
    </row>
    <row r="61" spans="1:9" x14ac:dyDescent="0.35">
      <c r="F61" s="4"/>
      <c r="G61" s="4"/>
      <c r="H61" s="4"/>
      <c r="I61" s="4"/>
    </row>
    <row r="62" spans="1:9" x14ac:dyDescent="0.35">
      <c r="F62" s="4"/>
      <c r="G62" s="4"/>
      <c r="H62" s="4"/>
      <c r="I62" s="4"/>
    </row>
    <row r="63" spans="1:9" x14ac:dyDescent="0.35">
      <c r="F63" s="4"/>
      <c r="G63" s="4"/>
      <c r="H63" s="4"/>
      <c r="I63" s="4"/>
    </row>
    <row r="64" spans="1:9" x14ac:dyDescent="0.35">
      <c r="F64" s="4"/>
      <c r="G64" s="4"/>
      <c r="H64" s="4"/>
      <c r="I64" s="4"/>
    </row>
    <row r="65" spans="2:9" x14ac:dyDescent="0.35">
      <c r="F65" s="4"/>
      <c r="G65" s="4"/>
      <c r="H65" s="4"/>
      <c r="I65" s="4"/>
    </row>
    <row r="66" spans="2:9" x14ac:dyDescent="0.35">
      <c r="F66" s="4"/>
      <c r="G66" s="4"/>
      <c r="H66" s="4"/>
      <c r="I66" s="4"/>
    </row>
    <row r="67" spans="2:9" x14ac:dyDescent="0.35">
      <c r="F67" s="4"/>
      <c r="G67" s="4"/>
      <c r="H67" s="4"/>
      <c r="I67" s="5"/>
    </row>
    <row r="68" spans="2:9" x14ac:dyDescent="0.35">
      <c r="F68" s="4"/>
      <c r="G68" s="5"/>
      <c r="H68" s="5"/>
      <c r="I68" s="5"/>
    </row>
    <row r="69" spans="2:9" x14ac:dyDescent="0.35">
      <c r="F69" s="6"/>
      <c r="G69" s="7"/>
      <c r="H69" s="7"/>
      <c r="I69" s="7"/>
    </row>
    <row r="70" spans="2:9" x14ac:dyDescent="0.35">
      <c r="F70" s="5"/>
      <c r="G70" s="5"/>
      <c r="H70" s="5"/>
      <c r="I70" s="4"/>
    </row>
    <row r="71" spans="2:9" x14ac:dyDescent="0.35">
      <c r="F71" s="5"/>
      <c r="G71" s="5"/>
      <c r="H71" s="5"/>
      <c r="I71" s="4"/>
    </row>
    <row r="72" spans="2:9" x14ac:dyDescent="0.35">
      <c r="F72" s="5"/>
      <c r="G72" s="4"/>
      <c r="H72" s="4"/>
      <c r="I72" s="8"/>
    </row>
    <row r="73" spans="2:9" x14ac:dyDescent="0.35">
      <c r="F73" s="8"/>
      <c r="G73" s="8"/>
      <c r="H73" s="8"/>
      <c r="I73" s="8"/>
    </row>
    <row r="78" spans="2:9" ht="118.5" customHeight="1" x14ac:dyDescent="0.35"/>
    <row r="79" spans="2:9" ht="41.25" customHeight="1" x14ac:dyDescent="0.35">
      <c r="B79" s="9"/>
    </row>
    <row r="80" spans="2:9" ht="41.25" customHeight="1" x14ac:dyDescent="0.35"/>
  </sheetData>
  <sheetProtection algorithmName="SHA-512" hashValue="WiS463P+ACzOG2wA/DaM4JVrkDum2r1dQdP9mr1AnLsliQlo3Pmf8IubzkYiT4QH/77tgHOEs4FY1VOsmWPqlA==" saltValue="1UaKOsbCRVfO1+AUPBXwZQ==" spinCount="100000" sheet="1" formatCells="0" formatColumns="0" formatRows="0" selectLockedCells="1"/>
  <mergeCells count="2">
    <mergeCell ref="C1:D1"/>
    <mergeCell ref="B6:D6"/>
  </mergeCells>
  <pageMargins left="0.7" right="0.7" top="0.75" bottom="0.75" header="0.3" footer="0.3"/>
  <pageSetup scale="68" fitToHeight="0" orientation="portrait" r:id="rId1"/>
  <headerFooter>
    <oddFooter>&amp;L&amp;F&amp;C&amp;A&amp;RPage 3</oddFooter>
  </headerFooter>
  <customProperties>
    <customPr name="Sheet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61AC-6AA1-4D7B-A4D1-7C87C4CD8B51}">
  <sheetPr>
    <pageSetUpPr fitToPage="1"/>
  </sheetPr>
  <dimension ref="A1:K93"/>
  <sheetViews>
    <sheetView topLeftCell="A35" workbookViewId="0">
      <selection activeCell="E40" sqref="E40"/>
    </sheetView>
  </sheetViews>
  <sheetFormatPr defaultColWidth="9.1796875" defaultRowHeight="15.5" x14ac:dyDescent="0.35"/>
  <cols>
    <col min="1" max="1" width="17.453125" style="1" customWidth="1"/>
    <col min="2" max="3" width="8.7265625" style="1"/>
    <col min="4" max="4" width="24" style="1" customWidth="1"/>
    <col min="5" max="5" width="8.7265625" style="1"/>
    <col min="6" max="6" width="9.453125" style="1" customWidth="1"/>
    <col min="7" max="8" width="8.7265625" style="1"/>
    <col min="9" max="10" width="18.54296875" style="1" customWidth="1"/>
    <col min="11" max="16384" width="9.1796875" style="1"/>
  </cols>
  <sheetData>
    <row r="1" spans="1:11" x14ac:dyDescent="0.35">
      <c r="A1" s="1" t="s">
        <v>23</v>
      </c>
      <c r="D1" s="268"/>
      <c r="E1" s="386">
        <f>'Cover Page '!$C$21</f>
        <v>0</v>
      </c>
      <c r="F1" s="387"/>
    </row>
    <row r="2" spans="1:11" x14ac:dyDescent="0.35">
      <c r="A2" s="1" t="s">
        <v>24</v>
      </c>
      <c r="E2" s="305" t="str">
        <f>'Cover Page '!$C$24</f>
        <v>March</v>
      </c>
      <c r="F2" s="141">
        <f>'Cover Page '!$D$24</f>
        <v>2025</v>
      </c>
    </row>
    <row r="3" spans="1:11" x14ac:dyDescent="0.35">
      <c r="B3"/>
    </row>
    <row r="4" spans="1:11" x14ac:dyDescent="0.35">
      <c r="C4" s="3"/>
      <c r="D4" s="3"/>
    </row>
    <row r="5" spans="1:11" ht="16" thickBot="1" x14ac:dyDescent="0.4">
      <c r="B5" s="3"/>
      <c r="C5" s="3"/>
      <c r="D5" s="3"/>
    </row>
    <row r="6" spans="1:11" ht="16.5" thickTop="1" thickBot="1" x14ac:dyDescent="0.4">
      <c r="A6" s="404" t="s">
        <v>931</v>
      </c>
      <c r="B6" s="405"/>
      <c r="C6" s="405"/>
      <c r="D6" s="405"/>
      <c r="E6" s="405"/>
      <c r="F6" s="405"/>
      <c r="G6" s="405"/>
      <c r="H6" s="405"/>
      <c r="I6" s="406"/>
      <c r="J6"/>
      <c r="K6"/>
    </row>
    <row r="7" spans="1:11" ht="16" thickTop="1" x14ac:dyDescent="0.35">
      <c r="A7" s="287"/>
      <c r="B7" s="287"/>
      <c r="C7" s="287"/>
      <c r="D7" s="287"/>
      <c r="E7" s="287"/>
      <c r="F7" s="287"/>
      <c r="G7" s="287"/>
      <c r="H7" s="287"/>
      <c r="I7" s="287"/>
      <c r="J7" s="287"/>
      <c r="K7"/>
    </row>
    <row r="8" spans="1:11" ht="80.150000000000006" customHeight="1" x14ac:dyDescent="0.35">
      <c r="A8" s="287" t="s">
        <v>932</v>
      </c>
      <c r="B8" s="288"/>
      <c r="C8" s="289"/>
      <c r="D8" s="289"/>
      <c r="E8" s="401" t="s">
        <v>933</v>
      </c>
      <c r="F8" s="401"/>
      <c r="G8" s="288"/>
      <c r="H8" s="289"/>
      <c r="I8" s="289"/>
      <c r="J8" s="287"/>
      <c r="K8"/>
    </row>
    <row r="9" spans="1:11" ht="16.5" customHeight="1" x14ac:dyDescent="0.35">
      <c r="A9" s="287"/>
      <c r="B9" s="287"/>
      <c r="C9" s="290" t="s">
        <v>934</v>
      </c>
      <c r="D9" s="287"/>
      <c r="E9" s="287"/>
      <c r="F9" s="287"/>
      <c r="G9" s="287"/>
      <c r="H9" s="287"/>
      <c r="I9" s="287"/>
      <c r="J9" s="287"/>
      <c r="K9"/>
    </row>
    <row r="10" spans="1:11" x14ac:dyDescent="0.35">
      <c r="A10" s="291"/>
      <c r="B10" s="292"/>
      <c r="C10" s="293"/>
      <c r="D10" s="289"/>
      <c r="E10" s="401"/>
      <c r="F10" s="401"/>
      <c r="G10" s="288"/>
      <c r="H10" s="289"/>
      <c r="I10" s="289"/>
      <c r="J10" s="287"/>
      <c r="K10"/>
    </row>
    <row r="11" spans="1:11" x14ac:dyDescent="0.35">
      <c r="A11" s="287"/>
      <c r="B11" s="287"/>
      <c r="C11" s="287"/>
      <c r="D11" s="287"/>
      <c r="E11" s="287"/>
      <c r="F11" s="287"/>
      <c r="G11" s="287"/>
      <c r="H11" s="287"/>
      <c r="I11" s="287"/>
      <c r="J11" s="287"/>
      <c r="K11"/>
    </row>
    <row r="12" spans="1:11" x14ac:dyDescent="0.35">
      <c r="A12" s="287" t="s">
        <v>935</v>
      </c>
      <c r="B12" s="288"/>
      <c r="C12" s="289"/>
      <c r="D12" s="289"/>
      <c r="E12" s="401" t="s">
        <v>936</v>
      </c>
      <c r="F12" s="401"/>
      <c r="G12" s="288"/>
      <c r="H12" s="289"/>
      <c r="I12" s="289"/>
      <c r="J12" s="287"/>
      <c r="K12"/>
    </row>
    <row r="13" spans="1:11" s="10" customFormat="1" x14ac:dyDescent="0.35">
      <c r="A13" s="287"/>
      <c r="B13" s="287"/>
      <c r="C13" s="287"/>
      <c r="D13" s="287"/>
      <c r="E13" s="287"/>
      <c r="F13" s="287"/>
      <c r="G13" s="287"/>
      <c r="H13" s="287"/>
      <c r="I13" s="287"/>
      <c r="J13" s="287"/>
      <c r="K13"/>
    </row>
    <row r="14" spans="1:11" x14ac:dyDescent="0.35">
      <c r="A14" s="291"/>
      <c r="B14" s="288"/>
      <c r="C14" s="293"/>
      <c r="D14" s="289"/>
      <c r="E14" s="401"/>
      <c r="F14" s="401"/>
      <c r="G14" s="288"/>
      <c r="H14" s="289"/>
      <c r="I14" s="289"/>
      <c r="J14" s="287"/>
      <c r="K14"/>
    </row>
    <row r="15" spans="1:11" x14ac:dyDescent="0.35">
      <c r="A15" s="287"/>
      <c r="B15" s="287"/>
      <c r="C15" s="287"/>
      <c r="D15" s="287"/>
      <c r="E15" s="287"/>
      <c r="F15" s="287"/>
      <c r="G15" s="287"/>
      <c r="H15" s="287"/>
      <c r="I15" s="287"/>
      <c r="J15" s="287"/>
      <c r="K15"/>
    </row>
    <row r="16" spans="1:11" x14ac:dyDescent="0.35">
      <c r="A16" s="287" t="s">
        <v>937</v>
      </c>
      <c r="B16" s="288"/>
      <c r="C16" s="289"/>
      <c r="D16" s="289"/>
      <c r="E16" s="401" t="s">
        <v>935</v>
      </c>
      <c r="F16" s="401"/>
      <c r="G16" s="288"/>
      <c r="H16" s="289"/>
      <c r="I16" s="289"/>
      <c r="J16" s="287"/>
      <c r="K16"/>
    </row>
    <row r="17" spans="1:11" s="10" customFormat="1" x14ac:dyDescent="0.35">
      <c r="A17" s="287"/>
      <c r="B17" s="287"/>
      <c r="C17" s="287"/>
      <c r="D17" s="287"/>
      <c r="E17" s="287"/>
      <c r="F17" s="287"/>
      <c r="G17" s="287"/>
      <c r="H17" s="287"/>
      <c r="I17" s="287"/>
      <c r="J17" s="287"/>
      <c r="K17"/>
    </row>
    <row r="18" spans="1:11" ht="18" x14ac:dyDescent="0.4">
      <c r="A18" s="287" t="s">
        <v>938</v>
      </c>
      <c r="B18" s="287"/>
      <c r="C18" s="294">
        <f>E1</f>
        <v>0</v>
      </c>
      <c r="D18" s="295"/>
      <c r="E18" s="287"/>
      <c r="F18" s="287"/>
      <c r="G18" s="287"/>
      <c r="H18" s="287"/>
      <c r="I18" s="287"/>
      <c r="J18" s="287"/>
      <c r="K18"/>
    </row>
    <row r="19" spans="1:11" x14ac:dyDescent="0.35">
      <c r="A19" s="287"/>
      <c r="B19" s="287"/>
      <c r="C19" s="287"/>
      <c r="D19" s="287"/>
      <c r="E19" s="287"/>
      <c r="F19" s="287"/>
      <c r="G19" s="287"/>
      <c r="H19" s="287"/>
      <c r="I19" s="287"/>
      <c r="J19" s="287"/>
      <c r="K19"/>
    </row>
    <row r="20" spans="1:11" x14ac:dyDescent="0.35">
      <c r="A20" s="296" t="s">
        <v>939</v>
      </c>
      <c r="B20" s="287"/>
      <c r="C20" s="287"/>
      <c r="D20" s="287"/>
      <c r="E20" s="287"/>
      <c r="F20" s="287"/>
      <c r="G20" s="287"/>
      <c r="H20" s="287"/>
      <c r="I20" s="297"/>
      <c r="J20" s="287"/>
      <c r="K20"/>
    </row>
    <row r="21" spans="1:11" x14ac:dyDescent="0.35">
      <c r="A21" s="298"/>
      <c r="B21" s="298"/>
      <c r="C21" s="298"/>
      <c r="D21" s="298"/>
      <c r="E21" s="298"/>
      <c r="F21" s="298"/>
      <c r="G21" s="298"/>
      <c r="H21" s="298"/>
      <c r="I21" s="298"/>
      <c r="J21" s="298"/>
      <c r="K21"/>
    </row>
    <row r="22" spans="1:11" s="10" customFormat="1" ht="15.5" customHeight="1" x14ac:dyDescent="0.35">
      <c r="A22" s="299" t="s">
        <v>940</v>
      </c>
      <c r="B22" s="400" t="s">
        <v>1008</v>
      </c>
      <c r="C22" s="400"/>
      <c r="D22" s="400"/>
      <c r="E22" s="400"/>
      <c r="F22" s="400"/>
      <c r="G22" s="400"/>
      <c r="H22" s="400"/>
      <c r="I22" s="400"/>
      <c r="J22" s="298"/>
      <c r="K22"/>
    </row>
    <row r="23" spans="1:11" x14ac:dyDescent="0.35">
      <c r="A23" s="298"/>
      <c r="B23" s="400"/>
      <c r="C23" s="400"/>
      <c r="D23" s="400"/>
      <c r="E23" s="400"/>
      <c r="F23" s="400"/>
      <c r="G23" s="400"/>
      <c r="H23" s="400"/>
      <c r="I23" s="400"/>
      <c r="J23" s="298"/>
      <c r="K23"/>
    </row>
    <row r="24" spans="1:11" x14ac:dyDescent="0.35">
      <c r="A24" s="298"/>
      <c r="B24" s="400"/>
      <c r="C24" s="400"/>
      <c r="D24" s="400"/>
      <c r="E24" s="400"/>
      <c r="F24" s="400"/>
      <c r="G24" s="400"/>
      <c r="H24" s="400"/>
      <c r="I24" s="400"/>
      <c r="J24" s="298"/>
      <c r="K24"/>
    </row>
    <row r="25" spans="1:11" x14ac:dyDescent="0.35">
      <c r="A25" s="298"/>
      <c r="B25" s="400"/>
      <c r="C25" s="400"/>
      <c r="D25" s="400"/>
      <c r="E25" s="400"/>
      <c r="F25" s="400"/>
      <c r="G25" s="400"/>
      <c r="H25" s="400"/>
      <c r="I25" s="400"/>
      <c r="J25" s="298"/>
      <c r="K25"/>
    </row>
    <row r="26" spans="1:11" s="10" customFormat="1" x14ac:dyDescent="0.35">
      <c r="A26" s="298"/>
      <c r="B26" s="400" t="str">
        <f>"of " &amp; E2 &amp;" "&amp; DAY(EOMONTH(DATE(F2,MONTH("1 "&amp;E2),1),0))&amp;", " &amp; F2 &amp; ", and for the period ended on that day;"</f>
        <v>of March 31, 2025, and for the period ended on that day;</v>
      </c>
      <c r="C26" s="400"/>
      <c r="D26" s="400"/>
      <c r="E26" s="400"/>
      <c r="F26" s="400"/>
      <c r="G26" s="400"/>
      <c r="H26" s="400"/>
      <c r="I26" s="400"/>
      <c r="J26" s="298"/>
      <c r="K26"/>
    </row>
    <row r="27" spans="1:11" x14ac:dyDescent="0.35">
      <c r="A27" s="298"/>
      <c r="B27" s="298"/>
      <c r="C27" s="298"/>
      <c r="D27" s="298"/>
      <c r="E27" s="298"/>
      <c r="F27" s="298"/>
      <c r="G27" s="298"/>
      <c r="H27" s="298"/>
      <c r="I27" s="298"/>
      <c r="J27" s="298"/>
      <c r="K27"/>
    </row>
    <row r="28" spans="1:11" x14ac:dyDescent="0.35">
      <c r="A28" s="299" t="s">
        <v>941</v>
      </c>
      <c r="B28" s="400" t="s">
        <v>942</v>
      </c>
      <c r="C28" s="400"/>
      <c r="D28" s="400"/>
      <c r="E28" s="400"/>
      <c r="F28" s="400"/>
      <c r="G28" s="400"/>
      <c r="H28" s="400"/>
      <c r="I28" s="400"/>
      <c r="J28" s="298"/>
      <c r="K28"/>
    </row>
    <row r="29" spans="1:11" x14ac:dyDescent="0.35">
      <c r="A29" s="298"/>
      <c r="B29" s="400"/>
      <c r="C29" s="400"/>
      <c r="D29" s="400"/>
      <c r="E29" s="400"/>
      <c r="F29" s="400"/>
      <c r="G29" s="400"/>
      <c r="H29" s="400"/>
      <c r="I29" s="400"/>
      <c r="J29" s="298"/>
      <c r="K29"/>
    </row>
    <row r="30" spans="1:11" x14ac:dyDescent="0.35">
      <c r="A30" s="298"/>
      <c r="B30" s="400"/>
      <c r="C30" s="400"/>
      <c r="D30" s="400"/>
      <c r="E30" s="400"/>
      <c r="F30" s="400"/>
      <c r="G30" s="400"/>
      <c r="H30" s="400"/>
      <c r="I30" s="400"/>
      <c r="J30" s="298"/>
      <c r="K30"/>
    </row>
    <row r="31" spans="1:11" x14ac:dyDescent="0.35">
      <c r="A31" s="298"/>
      <c r="B31" s="298"/>
      <c r="C31" s="298"/>
      <c r="D31" s="298"/>
      <c r="E31" s="298"/>
      <c r="F31" s="298"/>
      <c r="G31" s="298"/>
      <c r="H31" s="298"/>
      <c r="I31" s="298"/>
      <c r="J31" s="298"/>
      <c r="K31"/>
    </row>
    <row r="32" spans="1:11" x14ac:dyDescent="0.35">
      <c r="A32" s="299" t="s">
        <v>943</v>
      </c>
      <c r="B32" s="402" t="s">
        <v>944</v>
      </c>
      <c r="C32" s="402"/>
      <c r="D32" s="402"/>
      <c r="E32" s="402"/>
      <c r="F32" s="402"/>
      <c r="G32" s="402"/>
      <c r="H32" s="402"/>
      <c r="I32" s="402"/>
      <c r="J32" s="298"/>
      <c r="K32"/>
    </row>
    <row r="33" spans="1:11" x14ac:dyDescent="0.35">
      <c r="A33" s="298"/>
      <c r="B33" s="402"/>
      <c r="C33" s="402"/>
      <c r="D33" s="402"/>
      <c r="E33" s="402"/>
      <c r="F33" s="402"/>
      <c r="G33" s="402"/>
      <c r="H33" s="402"/>
      <c r="I33" s="402"/>
      <c r="J33" s="298"/>
      <c r="K33"/>
    </row>
    <row r="34" spans="1:11" x14ac:dyDescent="0.35">
      <c r="A34" s="298"/>
      <c r="B34" s="300"/>
      <c r="C34" s="300"/>
      <c r="D34" s="300"/>
      <c r="E34" s="300"/>
      <c r="F34" s="300"/>
      <c r="G34" s="300"/>
      <c r="H34" s="300"/>
      <c r="I34" s="300"/>
      <c r="J34" s="298"/>
      <c r="K34"/>
    </row>
    <row r="35" spans="1:11" ht="64.5" customHeight="1" x14ac:dyDescent="0.35">
      <c r="A35" s="301" t="s">
        <v>945</v>
      </c>
      <c r="B35" s="402" t="s">
        <v>946</v>
      </c>
      <c r="C35" s="403"/>
      <c r="D35" s="403"/>
      <c r="E35" s="403"/>
      <c r="F35" s="403"/>
      <c r="G35" s="403"/>
      <c r="H35" s="403"/>
      <c r="I35" s="403"/>
      <c r="J35" s="298"/>
      <c r="K35"/>
    </row>
    <row r="36" spans="1:11" x14ac:dyDescent="0.35">
      <c r="A36" s="298"/>
      <c r="B36" s="300"/>
      <c r="C36" s="300"/>
      <c r="D36" s="300"/>
      <c r="E36" s="300"/>
      <c r="F36" s="300"/>
      <c r="G36" s="300"/>
      <c r="H36" s="300"/>
      <c r="I36" s="300"/>
      <c r="J36" s="298"/>
      <c r="K36"/>
    </row>
    <row r="37" spans="1:11" ht="35.15" customHeight="1" x14ac:dyDescent="0.35">
      <c r="A37" s="301" t="s">
        <v>947</v>
      </c>
      <c r="B37" s="400" t="s">
        <v>948</v>
      </c>
      <c r="C37" s="400"/>
      <c r="D37" s="400"/>
      <c r="E37" s="400"/>
      <c r="F37" s="400"/>
      <c r="G37" s="400"/>
      <c r="H37" s="400"/>
      <c r="I37" s="400"/>
      <c r="J37" s="298"/>
      <c r="K37"/>
    </row>
    <row r="38" spans="1:11" x14ac:dyDescent="0.35">
      <c r="A38" s="298"/>
      <c r="B38" s="298"/>
      <c r="C38" s="298"/>
      <c r="D38" s="298"/>
      <c r="E38" s="298"/>
      <c r="F38" s="298"/>
      <c r="G38" s="298"/>
      <c r="H38" s="298"/>
      <c r="I38" s="298"/>
      <c r="J38" s="298"/>
      <c r="K38"/>
    </row>
    <row r="39" spans="1:11" s="10" customFormat="1" x14ac:dyDescent="0.35">
      <c r="A39" s="298"/>
      <c r="B39" s="298"/>
      <c r="C39" s="298"/>
      <c r="D39" s="298" t="str">
        <f>IF('Cover Page '!C28 = "Annual Returns", "Financial Controller", "Senior Officer")</f>
        <v>Financial Controller</v>
      </c>
      <c r="E39" s="298"/>
      <c r="F39" s="298"/>
      <c r="G39" s="298"/>
      <c r="H39" s="298"/>
      <c r="I39" s="298"/>
      <c r="J39" s="298"/>
      <c r="K39"/>
    </row>
    <row r="40" spans="1:11" s="10" customFormat="1" x14ac:dyDescent="0.35">
      <c r="A40" s="298"/>
      <c r="B40" s="298"/>
      <c r="C40" s="298"/>
      <c r="D40" s="298" t="s">
        <v>950</v>
      </c>
      <c r="E40" s="302" t="s">
        <v>949</v>
      </c>
      <c r="F40" s="298"/>
      <c r="G40" s="298"/>
      <c r="H40" s="298"/>
      <c r="I40" s="298"/>
      <c r="J40" s="298"/>
      <c r="K40"/>
    </row>
    <row r="41" spans="1:11" s="10" customFormat="1" x14ac:dyDescent="0.35">
      <c r="A41" s="298"/>
      <c r="B41" s="298"/>
      <c r="C41" s="298"/>
      <c r="E41" s="303"/>
      <c r="F41" s="304"/>
      <c r="G41" s="298"/>
      <c r="H41" s="298"/>
      <c r="I41" s="298"/>
      <c r="J41" s="298"/>
      <c r="K41"/>
    </row>
    <row r="42" spans="1:11" x14ac:dyDescent="0.35">
      <c r="A42" s="298"/>
      <c r="B42" s="298"/>
      <c r="C42" s="298"/>
      <c r="D42" s="298" t="str">
        <f>IF('Cover Page '!C28 = "Annual Returns", "", "Job Title:")</f>
        <v/>
      </c>
      <c r="E42" s="302" t="str">
        <f>IF('Cover Page '!C28 = "Annual Returns", "", "…………………………….........………………")</f>
        <v/>
      </c>
      <c r="F42" s="298"/>
      <c r="G42" s="298"/>
      <c r="H42" s="298"/>
      <c r="I42" s="298"/>
      <c r="J42" s="298"/>
      <c r="K42"/>
    </row>
    <row r="43" spans="1:11" s="10" customFormat="1" x14ac:dyDescent="0.35">
      <c r="A43" s="298"/>
      <c r="B43" s="298"/>
      <c r="C43" s="298"/>
      <c r="D43" s="298"/>
      <c r="E43" s="298"/>
      <c r="F43" s="298"/>
      <c r="G43" s="298"/>
      <c r="H43" s="298"/>
      <c r="I43" s="298"/>
      <c r="J43" s="298"/>
      <c r="K43"/>
    </row>
    <row r="44" spans="1:11" s="10" customFormat="1" x14ac:dyDescent="0.35">
      <c r="A44" s="298"/>
      <c r="B44" s="298"/>
      <c r="C44" s="298"/>
      <c r="D44" s="298" t="s">
        <v>22</v>
      </c>
      <c r="E44" s="302" t="s">
        <v>949</v>
      </c>
      <c r="F44" s="298"/>
      <c r="G44" s="298"/>
      <c r="H44" s="298"/>
      <c r="I44" s="298"/>
      <c r="J44" s="298"/>
      <c r="K44"/>
    </row>
    <row r="45" spans="1:11" x14ac:dyDescent="0.35">
      <c r="A45" s="298"/>
      <c r="B45" s="298"/>
      <c r="C45" s="298"/>
      <c r="D45" s="298"/>
      <c r="E45" s="298"/>
      <c r="F45" s="298"/>
      <c r="G45" s="298"/>
      <c r="H45" s="298"/>
      <c r="I45" s="298"/>
      <c r="J45" s="298"/>
      <c r="K45"/>
    </row>
    <row r="46" spans="1:11" s="10" customFormat="1" x14ac:dyDescent="0.35">
      <c r="A46" s="298"/>
      <c r="B46" s="298"/>
      <c r="C46" s="298"/>
      <c r="D46" s="298"/>
      <c r="E46" s="298"/>
      <c r="F46" s="298"/>
      <c r="G46" s="298"/>
      <c r="H46" s="298"/>
      <c r="I46" s="298"/>
      <c r="J46" s="298"/>
      <c r="K46"/>
    </row>
    <row r="47" spans="1:11" s="10" customFormat="1" x14ac:dyDescent="0.35">
      <c r="A47" s="298"/>
      <c r="B47" s="298"/>
      <c r="C47" s="298"/>
      <c r="D47" s="298" t="s">
        <v>1009</v>
      </c>
      <c r="E47" s="373" t="s">
        <v>949</v>
      </c>
      <c r="F47" s="298"/>
      <c r="G47" s="298"/>
      <c r="H47" s="298"/>
      <c r="I47" s="298"/>
      <c r="J47" s="298"/>
      <c r="K47"/>
    </row>
    <row r="48" spans="1:11" s="10" customFormat="1" x14ac:dyDescent="0.35">
      <c r="A48" s="298"/>
      <c r="B48" s="298"/>
      <c r="C48" s="298"/>
      <c r="D48" s="298"/>
      <c r="E48" s="303"/>
      <c r="F48" s="304"/>
      <c r="G48" s="298"/>
      <c r="H48" s="298"/>
      <c r="I48" s="298"/>
      <c r="J48" s="298"/>
      <c r="K48"/>
    </row>
    <row r="49" spans="1:11" x14ac:dyDescent="0.35">
      <c r="A49" s="298"/>
      <c r="B49" s="298"/>
      <c r="C49" s="298"/>
      <c r="D49" s="298"/>
      <c r="E49" s="298"/>
      <c r="F49" s="298"/>
      <c r="G49" s="298"/>
      <c r="H49" s="298"/>
      <c r="I49" s="298"/>
      <c r="J49" s="298"/>
      <c r="K49"/>
    </row>
    <row r="50" spans="1:11" x14ac:dyDescent="0.35">
      <c r="A50"/>
      <c r="B50"/>
      <c r="C50"/>
      <c r="D50" s="298" t="str">
        <f>IF('Cover Page '!C28 = "Annual Returns", "Board Member", "Senior Officer")</f>
        <v>Board Member</v>
      </c>
      <c r="E50"/>
      <c r="F50"/>
      <c r="G50"/>
      <c r="H50"/>
      <c r="I50"/>
      <c r="J50"/>
      <c r="K50"/>
    </row>
    <row r="51" spans="1:11" x14ac:dyDescent="0.35">
      <c r="A51"/>
      <c r="B51"/>
      <c r="C51"/>
      <c r="D51" s="298" t="s">
        <v>950</v>
      </c>
      <c r="E51" s="302" t="s">
        <v>949</v>
      </c>
      <c r="F51" s="298"/>
      <c r="G51" s="298"/>
      <c r="H51" s="298"/>
      <c r="I51" s="298"/>
      <c r="J51"/>
      <c r="K51"/>
    </row>
    <row r="52" spans="1:11" x14ac:dyDescent="0.35">
      <c r="A52"/>
      <c r="B52"/>
      <c r="C52"/>
      <c r="E52" s="303"/>
      <c r="F52" s="304"/>
      <c r="G52" s="298"/>
      <c r="H52" s="298"/>
      <c r="I52" s="298"/>
      <c r="J52"/>
      <c r="K52"/>
    </row>
    <row r="53" spans="1:11" x14ac:dyDescent="0.35">
      <c r="A53"/>
      <c r="B53"/>
      <c r="C53"/>
      <c r="D53" s="298" t="str">
        <f>IF('Cover Page '!C28 = "Annual Returns", "", "Job Title:")</f>
        <v/>
      </c>
      <c r="E53" s="302" t="str">
        <f>IF('Cover Page '!C28 = "Annual Returns", "", "…………………………….........………………")</f>
        <v/>
      </c>
      <c r="F53" s="298"/>
      <c r="G53" s="298"/>
      <c r="H53" s="298"/>
      <c r="I53" s="298"/>
      <c r="J53"/>
      <c r="K53"/>
    </row>
    <row r="54" spans="1:11" x14ac:dyDescent="0.35">
      <c r="A54"/>
      <c r="B54"/>
      <c r="C54"/>
      <c r="D54" s="298"/>
      <c r="E54" s="298"/>
      <c r="F54" s="298"/>
      <c r="G54" s="298"/>
      <c r="H54" s="298"/>
      <c r="I54" s="298"/>
      <c r="J54"/>
      <c r="K54"/>
    </row>
    <row r="55" spans="1:11" x14ac:dyDescent="0.35">
      <c r="A55"/>
      <c r="B55"/>
      <c r="C55"/>
      <c r="D55" s="298" t="s">
        <v>22</v>
      </c>
      <c r="E55" s="302" t="s">
        <v>949</v>
      </c>
      <c r="F55" s="298"/>
      <c r="G55" s="298"/>
      <c r="H55" s="298"/>
      <c r="I55" s="298"/>
      <c r="J55"/>
      <c r="K55"/>
    </row>
    <row r="56" spans="1:11" x14ac:dyDescent="0.35">
      <c r="A56" s="298"/>
      <c r="B56" s="298"/>
      <c r="C56" s="298"/>
      <c r="D56" s="298"/>
      <c r="E56" s="298"/>
      <c r="F56" s="298"/>
      <c r="G56" s="298"/>
      <c r="H56" s="298"/>
      <c r="I56" s="298"/>
      <c r="J56" s="298"/>
      <c r="K56"/>
    </row>
    <row r="57" spans="1:11" s="10" customFormat="1" x14ac:dyDescent="0.35">
      <c r="A57" s="298"/>
      <c r="B57" s="298"/>
      <c r="C57" s="298"/>
      <c r="D57" s="298"/>
      <c r="E57" s="298"/>
      <c r="F57" s="298"/>
      <c r="G57" s="298"/>
      <c r="H57" s="298"/>
      <c r="I57" s="298"/>
      <c r="J57" s="298"/>
      <c r="K57"/>
    </row>
    <row r="58" spans="1:11" s="10" customFormat="1" x14ac:dyDescent="0.35">
      <c r="A58" s="298"/>
      <c r="B58" s="298"/>
      <c r="C58" s="298"/>
      <c r="D58" s="298" t="s">
        <v>1009</v>
      </c>
      <c r="E58" s="373" t="s">
        <v>949</v>
      </c>
      <c r="F58" s="298"/>
      <c r="G58" s="298"/>
      <c r="H58" s="298"/>
      <c r="I58" s="298"/>
      <c r="J58" s="298"/>
      <c r="K58"/>
    </row>
    <row r="59" spans="1:11" x14ac:dyDescent="0.35">
      <c r="A59"/>
      <c r="B59"/>
      <c r="C59"/>
      <c r="D59"/>
      <c r="E59"/>
      <c r="F59"/>
      <c r="G59"/>
      <c r="H59"/>
      <c r="I59"/>
      <c r="J59"/>
      <c r="K59"/>
    </row>
    <row r="60" spans="1:11" x14ac:dyDescent="0.35">
      <c r="A60"/>
      <c r="B60"/>
      <c r="C60"/>
      <c r="D60"/>
      <c r="E60"/>
      <c r="F60"/>
      <c r="G60"/>
      <c r="H60"/>
      <c r="I60"/>
      <c r="J60"/>
      <c r="K60"/>
    </row>
    <row r="61" spans="1:11" x14ac:dyDescent="0.35">
      <c r="A61"/>
      <c r="B61"/>
      <c r="C61"/>
      <c r="D61"/>
      <c r="E61"/>
      <c r="F61"/>
      <c r="G61"/>
      <c r="H61"/>
      <c r="I61"/>
      <c r="J61"/>
      <c r="K61"/>
    </row>
    <row r="62" spans="1:11" x14ac:dyDescent="0.35">
      <c r="A62"/>
      <c r="B62"/>
      <c r="C62"/>
      <c r="D62"/>
      <c r="E62"/>
      <c r="F62"/>
      <c r="G62"/>
      <c r="H62"/>
      <c r="I62"/>
      <c r="J62"/>
      <c r="K62"/>
    </row>
    <row r="63" spans="1:11" x14ac:dyDescent="0.35">
      <c r="A63"/>
      <c r="B63"/>
      <c r="C63"/>
      <c r="D63"/>
      <c r="E63"/>
      <c r="F63"/>
      <c r="G63"/>
      <c r="H63"/>
      <c r="I63"/>
      <c r="J63"/>
      <c r="K63"/>
    </row>
    <row r="64" spans="1:11" x14ac:dyDescent="0.35">
      <c r="A64"/>
      <c r="B64"/>
      <c r="C64"/>
      <c r="D64"/>
      <c r="E64"/>
      <c r="F64"/>
      <c r="G64"/>
      <c r="H64"/>
      <c r="I64"/>
      <c r="J64"/>
      <c r="K64"/>
    </row>
    <row r="65" spans="1:11" x14ac:dyDescent="0.35">
      <c r="A65"/>
      <c r="B65"/>
      <c r="C65"/>
      <c r="D65"/>
      <c r="E65"/>
      <c r="F65"/>
      <c r="G65"/>
      <c r="H65"/>
      <c r="I65"/>
      <c r="J65"/>
      <c r="K65"/>
    </row>
    <row r="66" spans="1:11" x14ac:dyDescent="0.35">
      <c r="A66"/>
      <c r="B66"/>
      <c r="C66"/>
      <c r="D66"/>
      <c r="E66"/>
      <c r="F66"/>
      <c r="G66"/>
      <c r="H66"/>
      <c r="I66"/>
      <c r="J66"/>
      <c r="K66"/>
    </row>
    <row r="67" spans="1:11" x14ac:dyDescent="0.35">
      <c r="A67"/>
      <c r="B67"/>
      <c r="C67"/>
      <c r="D67"/>
      <c r="E67"/>
      <c r="F67"/>
      <c r="G67"/>
      <c r="H67"/>
      <c r="I67"/>
      <c r="J67"/>
      <c r="K67"/>
    </row>
    <row r="68" spans="1:11" x14ac:dyDescent="0.35">
      <c r="A68"/>
      <c r="B68"/>
      <c r="C68"/>
      <c r="D68"/>
      <c r="E68"/>
      <c r="F68"/>
      <c r="G68"/>
      <c r="H68"/>
      <c r="I68"/>
      <c r="J68"/>
      <c r="K68"/>
    </row>
    <row r="69" spans="1:11" x14ac:dyDescent="0.35">
      <c r="A69"/>
      <c r="B69"/>
      <c r="C69"/>
      <c r="D69"/>
      <c r="E69"/>
      <c r="F69"/>
      <c r="G69"/>
      <c r="H69"/>
      <c r="I69"/>
      <c r="J69"/>
      <c r="K69"/>
    </row>
    <row r="70" spans="1:11" s="10" customFormat="1" x14ac:dyDescent="0.35">
      <c r="A70"/>
      <c r="B70"/>
      <c r="C70"/>
      <c r="D70"/>
      <c r="E70"/>
      <c r="F70"/>
      <c r="G70"/>
      <c r="H70"/>
      <c r="I70"/>
      <c r="J70"/>
      <c r="K70"/>
    </row>
    <row r="71" spans="1:11" s="10" customFormat="1" x14ac:dyDescent="0.35">
      <c r="A71"/>
      <c r="B71"/>
      <c r="C71"/>
      <c r="D71"/>
      <c r="E71"/>
      <c r="F71"/>
      <c r="G71"/>
      <c r="H71"/>
      <c r="I71"/>
      <c r="J71"/>
      <c r="K71"/>
    </row>
    <row r="72" spans="1:11" s="10" customFormat="1" x14ac:dyDescent="0.35">
      <c r="A72"/>
      <c r="B72"/>
      <c r="C72"/>
      <c r="D72"/>
      <c r="E72"/>
      <c r="F72"/>
      <c r="G72"/>
      <c r="H72"/>
      <c r="I72"/>
      <c r="J72"/>
      <c r="K72"/>
    </row>
    <row r="73" spans="1:11" x14ac:dyDescent="0.35">
      <c r="A73"/>
      <c r="B73"/>
      <c r="C73"/>
      <c r="D73"/>
      <c r="E73"/>
      <c r="F73"/>
      <c r="G73"/>
      <c r="H73"/>
      <c r="I73"/>
      <c r="J73"/>
      <c r="K73"/>
    </row>
    <row r="74" spans="1:11" s="10" customFormat="1" x14ac:dyDescent="0.35">
      <c r="A74"/>
      <c r="B74"/>
      <c r="C74"/>
      <c r="D74"/>
      <c r="E74"/>
      <c r="F74"/>
      <c r="G74"/>
      <c r="H74"/>
      <c r="I74"/>
      <c r="J74"/>
      <c r="K74"/>
    </row>
    <row r="75" spans="1:11" s="10" customFormat="1" x14ac:dyDescent="0.35">
      <c r="A75"/>
      <c r="B75"/>
      <c r="C75"/>
      <c r="D75"/>
      <c r="E75"/>
      <c r="F75"/>
      <c r="G75"/>
      <c r="H75"/>
      <c r="I75"/>
      <c r="J75"/>
      <c r="K75"/>
    </row>
    <row r="76" spans="1:11" s="10" customFormat="1" x14ac:dyDescent="0.35">
      <c r="A76"/>
      <c r="B76"/>
      <c r="C76"/>
      <c r="D76"/>
      <c r="E76"/>
      <c r="F76"/>
      <c r="G76"/>
      <c r="H76"/>
      <c r="I76"/>
      <c r="J76"/>
      <c r="K76"/>
    </row>
    <row r="77" spans="1:11" x14ac:dyDescent="0.35">
      <c r="A77"/>
      <c r="B77"/>
      <c r="C77"/>
      <c r="D77"/>
      <c r="E77"/>
      <c r="F77"/>
      <c r="G77"/>
      <c r="H77"/>
      <c r="I77"/>
      <c r="J77"/>
      <c r="K77"/>
    </row>
    <row r="78" spans="1:11" x14ac:dyDescent="0.35">
      <c r="A78"/>
      <c r="B78"/>
      <c r="C78"/>
      <c r="D78"/>
      <c r="E78"/>
      <c r="F78"/>
      <c r="G78"/>
      <c r="H78"/>
      <c r="I78"/>
      <c r="J78"/>
      <c r="K78"/>
    </row>
    <row r="79" spans="1:11" x14ac:dyDescent="0.35">
      <c r="A79"/>
      <c r="B79"/>
      <c r="C79"/>
      <c r="D79"/>
      <c r="E79"/>
      <c r="F79"/>
      <c r="G79"/>
      <c r="H79"/>
      <c r="I79"/>
      <c r="J79"/>
      <c r="K79"/>
    </row>
    <row r="80" spans="1:11" x14ac:dyDescent="0.35">
      <c r="A80"/>
      <c r="B80"/>
      <c r="C80"/>
      <c r="D80"/>
      <c r="E80"/>
      <c r="F80"/>
      <c r="G80"/>
      <c r="H80"/>
      <c r="I80"/>
      <c r="J80"/>
      <c r="K80"/>
    </row>
    <row r="81" spans="1:11" x14ac:dyDescent="0.35">
      <c r="A81"/>
      <c r="B81"/>
      <c r="C81"/>
      <c r="D81"/>
      <c r="E81"/>
      <c r="F81"/>
      <c r="G81"/>
      <c r="H81"/>
      <c r="I81"/>
      <c r="J81"/>
      <c r="K81"/>
    </row>
    <row r="82" spans="1:11" ht="18.75" customHeight="1" x14ac:dyDescent="0.35">
      <c r="A82"/>
      <c r="B82"/>
      <c r="C82"/>
      <c r="D82"/>
      <c r="E82"/>
      <c r="F82"/>
      <c r="G82"/>
      <c r="H82"/>
      <c r="I82"/>
      <c r="J82"/>
      <c r="K82"/>
    </row>
    <row r="83" spans="1:11" x14ac:dyDescent="0.35">
      <c r="A83"/>
      <c r="B83"/>
      <c r="C83"/>
      <c r="D83"/>
      <c r="E83"/>
      <c r="F83"/>
      <c r="G83"/>
      <c r="H83"/>
      <c r="I83"/>
      <c r="J83"/>
      <c r="K83"/>
    </row>
    <row r="84" spans="1:11" x14ac:dyDescent="0.35">
      <c r="A84"/>
      <c r="B84"/>
      <c r="C84"/>
      <c r="D84"/>
      <c r="E84"/>
      <c r="F84"/>
      <c r="G84"/>
      <c r="H84"/>
      <c r="I84"/>
      <c r="J84"/>
      <c r="K84"/>
    </row>
    <row r="85" spans="1:11" x14ac:dyDescent="0.35">
      <c r="A85"/>
      <c r="B85"/>
      <c r="C85"/>
      <c r="D85"/>
      <c r="E85"/>
      <c r="F85"/>
      <c r="G85"/>
      <c r="H85"/>
      <c r="I85"/>
      <c r="J85"/>
      <c r="K85"/>
    </row>
    <row r="86" spans="1:11" x14ac:dyDescent="0.35">
      <c r="A86"/>
      <c r="B86"/>
      <c r="C86"/>
      <c r="D86"/>
      <c r="E86"/>
      <c r="F86"/>
      <c r="G86"/>
      <c r="H86"/>
      <c r="I86"/>
      <c r="J86"/>
      <c r="K86"/>
    </row>
    <row r="87" spans="1:11" x14ac:dyDescent="0.35">
      <c r="A87"/>
      <c r="B87"/>
      <c r="C87"/>
      <c r="D87"/>
      <c r="E87"/>
      <c r="F87"/>
      <c r="G87"/>
      <c r="H87"/>
      <c r="I87"/>
      <c r="J87"/>
      <c r="K87"/>
    </row>
    <row r="88" spans="1:11" x14ac:dyDescent="0.35">
      <c r="A88"/>
      <c r="B88"/>
      <c r="C88"/>
      <c r="D88"/>
      <c r="E88"/>
      <c r="F88"/>
      <c r="G88"/>
      <c r="H88"/>
      <c r="I88"/>
      <c r="J88"/>
      <c r="K88"/>
    </row>
    <row r="89" spans="1:11" x14ac:dyDescent="0.35">
      <c r="A89"/>
      <c r="B89"/>
      <c r="C89"/>
      <c r="D89"/>
      <c r="E89"/>
      <c r="F89"/>
      <c r="G89"/>
      <c r="H89"/>
      <c r="I89"/>
      <c r="J89"/>
      <c r="K89"/>
    </row>
    <row r="90" spans="1:11" x14ac:dyDescent="0.35">
      <c r="A90"/>
      <c r="B90"/>
      <c r="C90"/>
      <c r="D90"/>
      <c r="E90"/>
      <c r="F90"/>
      <c r="G90"/>
      <c r="H90"/>
      <c r="I90"/>
      <c r="J90"/>
      <c r="K90"/>
    </row>
    <row r="91" spans="1:11" x14ac:dyDescent="0.35">
      <c r="A91"/>
      <c r="B91"/>
      <c r="C91"/>
      <c r="D91"/>
      <c r="E91"/>
      <c r="F91"/>
      <c r="G91"/>
      <c r="H91"/>
      <c r="I91"/>
      <c r="J91"/>
      <c r="K91"/>
    </row>
    <row r="92" spans="1:11" x14ac:dyDescent="0.35">
      <c r="A92"/>
      <c r="B92"/>
      <c r="C92"/>
      <c r="D92"/>
      <c r="E92"/>
      <c r="F92"/>
      <c r="G92"/>
      <c r="H92"/>
      <c r="I92"/>
      <c r="J92"/>
      <c r="K92"/>
    </row>
    <row r="93" spans="1:11" x14ac:dyDescent="0.35">
      <c r="A93"/>
      <c r="B93"/>
      <c r="C93"/>
      <c r="D93"/>
      <c r="E93"/>
      <c r="F93"/>
      <c r="G93"/>
      <c r="H93"/>
      <c r="I93"/>
      <c r="J93"/>
      <c r="K93"/>
    </row>
  </sheetData>
  <sheetProtection algorithmName="SHA-512" hashValue="laJJfnZVyAlEq7LSKulbwG78ggVTj8vTi1OGLoWUGdV0LTXliPnKX1yXn7mxNB15d2YHwy8ay90OGsGj9Cx60A==" saltValue="0/HM71HbcXgLj3mn608P9g==" spinCount="100000" sheet="1" formatCells="0" formatColumns="0" formatRows="0" selectLockedCells="1"/>
  <mergeCells count="13">
    <mergeCell ref="B37:I37"/>
    <mergeCell ref="E1:F1"/>
    <mergeCell ref="E8:F8"/>
    <mergeCell ref="E10:F10"/>
    <mergeCell ref="E12:F12"/>
    <mergeCell ref="E14:F14"/>
    <mergeCell ref="E16:F16"/>
    <mergeCell ref="B28:I30"/>
    <mergeCell ref="B32:I33"/>
    <mergeCell ref="B35:I35"/>
    <mergeCell ref="A6:I6"/>
    <mergeCell ref="B22:I25"/>
    <mergeCell ref="B26:I26"/>
  </mergeCell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48FD-5DB5-4903-9028-14DB47085E69}">
  <sheetPr>
    <pageSetUpPr fitToPage="1"/>
  </sheetPr>
  <dimension ref="A1:J75"/>
  <sheetViews>
    <sheetView workbookViewId="0">
      <selection activeCell="A9" sqref="A9"/>
    </sheetView>
  </sheetViews>
  <sheetFormatPr defaultColWidth="9.1796875" defaultRowHeight="15.5" x14ac:dyDescent="0.35"/>
  <cols>
    <col min="1" max="1" width="63.7265625" style="1" customWidth="1"/>
    <col min="2" max="2" width="41.1796875" style="1" customWidth="1"/>
    <col min="3" max="3" width="19.54296875" style="1" customWidth="1"/>
    <col min="4" max="4" width="18.1796875" style="1" customWidth="1"/>
    <col min="5" max="5" width="19.54296875" style="1" customWidth="1"/>
    <col min="6" max="6" width="19.453125" style="1" customWidth="1"/>
    <col min="7" max="16384" width="9.1796875" style="1"/>
  </cols>
  <sheetData>
    <row r="1" spans="1:10" x14ac:dyDescent="0.35">
      <c r="A1" s="1" t="s">
        <v>23</v>
      </c>
      <c r="B1" s="386">
        <f>'Cover Page '!$C$21</f>
        <v>0</v>
      </c>
      <c r="C1" s="387"/>
      <c r="D1" s="268"/>
    </row>
    <row r="2" spans="1:10" x14ac:dyDescent="0.35">
      <c r="A2" s="1" t="s">
        <v>24</v>
      </c>
      <c r="B2" s="305" t="str">
        <f>'Cover Page '!$C$24</f>
        <v>March</v>
      </c>
      <c r="C2" s="141">
        <f>'Cover Page '!$D$24</f>
        <v>2025</v>
      </c>
    </row>
    <row r="3" spans="1:10" x14ac:dyDescent="0.35">
      <c r="B3"/>
    </row>
    <row r="4" spans="1:10" x14ac:dyDescent="0.35">
      <c r="C4" s="3"/>
      <c r="D4" s="3"/>
    </row>
    <row r="5" spans="1:10" x14ac:dyDescent="0.35">
      <c r="B5" s="3"/>
      <c r="C5" s="3"/>
      <c r="D5" s="3"/>
    </row>
    <row r="6" spans="1:10" x14ac:dyDescent="0.35">
      <c r="A6" s="102" t="s">
        <v>878</v>
      </c>
      <c r="B6" s="3"/>
    </row>
    <row r="7" spans="1:10" ht="16" thickBot="1" x14ac:dyDescent="0.4"/>
    <row r="8" spans="1:10" ht="80.150000000000006" customHeight="1" thickBot="1" x14ac:dyDescent="0.4">
      <c r="A8" s="103" t="s">
        <v>821</v>
      </c>
      <c r="B8" s="103" t="s">
        <v>822</v>
      </c>
      <c r="C8" s="190" t="s">
        <v>823</v>
      </c>
      <c r="D8" s="198" t="s">
        <v>824</v>
      </c>
      <c r="E8" s="103" t="s">
        <v>825</v>
      </c>
      <c r="F8" s="103" t="s">
        <v>826</v>
      </c>
    </row>
    <row r="9" spans="1:10" x14ac:dyDescent="0.35">
      <c r="A9" s="344" t="s">
        <v>874</v>
      </c>
      <c r="B9" s="273"/>
      <c r="C9" s="273"/>
      <c r="D9" s="273"/>
      <c r="E9" s="273"/>
      <c r="F9" s="273"/>
    </row>
    <row r="10" spans="1:10" x14ac:dyDescent="0.35">
      <c r="A10" s="277" t="s">
        <v>245</v>
      </c>
      <c r="B10" s="272"/>
      <c r="C10" s="271"/>
      <c r="D10" s="54">
        <v>0</v>
      </c>
      <c r="E10" s="332" t="str">
        <f>IFERROR(D10/D$32,"")</f>
        <v/>
      </c>
      <c r="F10" s="270">
        <v>0</v>
      </c>
    </row>
    <row r="11" spans="1:10" x14ac:dyDescent="0.35">
      <c r="A11" s="277" t="s">
        <v>246</v>
      </c>
      <c r="B11" s="272"/>
      <c r="C11" s="271"/>
      <c r="D11" s="54">
        <v>0</v>
      </c>
      <c r="E11" s="332" t="str">
        <f t="shared" ref="E11:E32" si="0">IFERROR(D11/D$32,"")</f>
        <v/>
      </c>
      <c r="F11" s="270">
        <v>0</v>
      </c>
    </row>
    <row r="12" spans="1:10" s="10" customFormat="1" x14ac:dyDescent="0.35">
      <c r="A12" s="277" t="s">
        <v>247</v>
      </c>
      <c r="B12" s="272"/>
      <c r="C12" s="271"/>
      <c r="D12" s="54">
        <v>0</v>
      </c>
      <c r="E12" s="332" t="str">
        <f t="shared" si="0"/>
        <v/>
      </c>
      <c r="F12" s="270">
        <v>0</v>
      </c>
      <c r="J12" s="1"/>
    </row>
    <row r="13" spans="1:10" x14ac:dyDescent="0.35">
      <c r="A13" s="277" t="s">
        <v>248</v>
      </c>
      <c r="B13" s="272"/>
      <c r="C13" s="271"/>
      <c r="D13" s="54">
        <v>0</v>
      </c>
      <c r="E13" s="332" t="str">
        <f t="shared" si="0"/>
        <v/>
      </c>
      <c r="F13" s="270">
        <v>0</v>
      </c>
    </row>
    <row r="14" spans="1:10" x14ac:dyDescent="0.35">
      <c r="A14" s="277" t="s">
        <v>827</v>
      </c>
      <c r="B14" s="272"/>
      <c r="C14" s="271"/>
      <c r="D14" s="54">
        <v>0</v>
      </c>
      <c r="E14" s="332" t="str">
        <f t="shared" si="0"/>
        <v/>
      </c>
      <c r="F14" s="270">
        <v>0</v>
      </c>
    </row>
    <row r="15" spans="1:10" x14ac:dyDescent="0.35">
      <c r="A15" s="277" t="s">
        <v>249</v>
      </c>
      <c r="B15" s="272"/>
      <c r="C15" s="271"/>
      <c r="D15" s="54">
        <v>0</v>
      </c>
      <c r="E15" s="332" t="str">
        <f t="shared" si="0"/>
        <v/>
      </c>
      <c r="F15" s="270">
        <v>0</v>
      </c>
    </row>
    <row r="16" spans="1:10" s="10" customFormat="1" x14ac:dyDescent="0.35">
      <c r="A16" s="277" t="s">
        <v>250</v>
      </c>
      <c r="B16" s="272"/>
      <c r="C16" s="271"/>
      <c r="D16" s="54">
        <v>0</v>
      </c>
      <c r="E16" s="332" t="str">
        <f t="shared" si="0"/>
        <v/>
      </c>
      <c r="F16" s="270">
        <v>0</v>
      </c>
      <c r="J16" s="1"/>
    </row>
    <row r="17" spans="1:10" x14ac:dyDescent="0.35">
      <c r="A17" s="277" t="s">
        <v>251</v>
      </c>
      <c r="B17" s="272"/>
      <c r="C17" s="271"/>
      <c r="D17" s="54">
        <v>0</v>
      </c>
      <c r="E17" s="332" t="str">
        <f t="shared" si="0"/>
        <v/>
      </c>
      <c r="F17" s="270">
        <v>0</v>
      </c>
    </row>
    <row r="18" spans="1:10" x14ac:dyDescent="0.35">
      <c r="A18" s="277" t="s">
        <v>257</v>
      </c>
      <c r="B18" s="272"/>
      <c r="C18" s="271"/>
      <c r="D18" s="54">
        <v>0</v>
      </c>
      <c r="E18" s="332" t="str">
        <f t="shared" si="0"/>
        <v/>
      </c>
      <c r="F18" s="270">
        <v>0</v>
      </c>
    </row>
    <row r="19" spans="1:10" x14ac:dyDescent="0.35">
      <c r="A19" s="277" t="s">
        <v>828</v>
      </c>
      <c r="B19" s="272"/>
      <c r="C19" s="271"/>
      <c r="D19" s="54">
        <v>0</v>
      </c>
      <c r="E19" s="332" t="str">
        <f t="shared" si="0"/>
        <v/>
      </c>
      <c r="F19" s="270">
        <v>0</v>
      </c>
    </row>
    <row r="20" spans="1:10" x14ac:dyDescent="0.35">
      <c r="A20" s="277" t="s">
        <v>829</v>
      </c>
      <c r="B20" s="272"/>
      <c r="C20" s="271"/>
      <c r="D20" s="54">
        <v>0</v>
      </c>
      <c r="E20" s="332" t="str">
        <f t="shared" si="0"/>
        <v/>
      </c>
      <c r="F20" s="270">
        <v>0</v>
      </c>
    </row>
    <row r="21" spans="1:10" s="10" customFormat="1" x14ac:dyDescent="0.35">
      <c r="A21" s="277" t="s">
        <v>258</v>
      </c>
      <c r="B21" s="272"/>
      <c r="C21" s="271"/>
      <c r="D21" s="54">
        <v>0</v>
      </c>
      <c r="E21" s="332" t="str">
        <f t="shared" si="0"/>
        <v/>
      </c>
      <c r="F21" s="270">
        <v>0</v>
      </c>
      <c r="J21" s="1"/>
    </row>
    <row r="22" spans="1:10" x14ac:dyDescent="0.35">
      <c r="A22" s="277" t="s">
        <v>252</v>
      </c>
      <c r="B22" s="272"/>
      <c r="C22" s="271"/>
      <c r="D22" s="54">
        <v>0</v>
      </c>
      <c r="E22" s="332" t="str">
        <f t="shared" si="0"/>
        <v/>
      </c>
      <c r="F22" s="270">
        <v>0</v>
      </c>
    </row>
    <row r="23" spans="1:10" x14ac:dyDescent="0.35">
      <c r="A23" s="277" t="s">
        <v>253</v>
      </c>
      <c r="B23" s="272"/>
      <c r="C23" s="271"/>
      <c r="D23" s="54">
        <v>0</v>
      </c>
      <c r="E23" s="332" t="str">
        <f t="shared" si="0"/>
        <v/>
      </c>
      <c r="F23" s="270">
        <v>0</v>
      </c>
    </row>
    <row r="24" spans="1:10" x14ac:dyDescent="0.35">
      <c r="A24" s="277" t="s">
        <v>254</v>
      </c>
      <c r="B24" s="272"/>
      <c r="C24" s="271"/>
      <c r="D24" s="54">
        <v>0</v>
      </c>
      <c r="E24" s="332" t="str">
        <f t="shared" si="0"/>
        <v/>
      </c>
      <c r="F24" s="270">
        <v>0</v>
      </c>
    </row>
    <row r="25" spans="1:10" s="10" customFormat="1" x14ac:dyDescent="0.35">
      <c r="A25" s="277" t="s">
        <v>830</v>
      </c>
      <c r="B25" s="272"/>
      <c r="C25" s="271"/>
      <c r="D25" s="54">
        <v>0</v>
      </c>
      <c r="E25" s="332" t="str">
        <f t="shared" si="0"/>
        <v/>
      </c>
      <c r="F25" s="270">
        <v>0</v>
      </c>
      <c r="J25" s="1"/>
    </row>
    <row r="26" spans="1:10" x14ac:dyDescent="0.35">
      <c r="A26" s="277" t="s">
        <v>259</v>
      </c>
      <c r="B26" s="272"/>
      <c r="C26" s="271"/>
      <c r="D26" s="54">
        <v>0</v>
      </c>
      <c r="E26" s="332" t="str">
        <f t="shared" si="0"/>
        <v/>
      </c>
      <c r="F26" s="270">
        <v>0</v>
      </c>
    </row>
    <row r="27" spans="1:10" x14ac:dyDescent="0.35">
      <c r="A27" s="277" t="s">
        <v>255</v>
      </c>
      <c r="B27" s="272"/>
      <c r="C27" s="271"/>
      <c r="D27" s="54">
        <v>0</v>
      </c>
      <c r="E27" s="332" t="str">
        <f t="shared" si="0"/>
        <v/>
      </c>
      <c r="F27" s="270">
        <v>0</v>
      </c>
    </row>
    <row r="28" spans="1:10" x14ac:dyDescent="0.35">
      <c r="A28" s="277" t="s">
        <v>256</v>
      </c>
      <c r="B28" s="272"/>
      <c r="C28" s="271"/>
      <c r="D28" s="54">
        <v>0</v>
      </c>
      <c r="E28" s="332" t="str">
        <f t="shared" si="0"/>
        <v/>
      </c>
      <c r="F28" s="270">
        <v>0</v>
      </c>
    </row>
    <row r="29" spans="1:10" x14ac:dyDescent="0.35">
      <c r="A29" s="277" t="s">
        <v>831</v>
      </c>
      <c r="B29" s="272"/>
      <c r="C29" s="271"/>
      <c r="D29" s="54">
        <v>0</v>
      </c>
      <c r="E29" s="332" t="str">
        <f t="shared" si="0"/>
        <v/>
      </c>
      <c r="F29" s="270">
        <v>0</v>
      </c>
    </row>
    <row r="30" spans="1:10" x14ac:dyDescent="0.35">
      <c r="A30" s="194" t="s">
        <v>859</v>
      </c>
      <c r="B30" s="333"/>
      <c r="C30" s="334"/>
      <c r="D30" s="275">
        <v>0</v>
      </c>
      <c r="E30" s="335" t="str">
        <f t="shared" si="0"/>
        <v/>
      </c>
      <c r="F30" s="276">
        <v>0</v>
      </c>
    </row>
    <row r="31" spans="1:10" x14ac:dyDescent="0.35">
      <c r="A31" s="274" t="s">
        <v>861</v>
      </c>
      <c r="B31" s="333"/>
      <c r="C31" s="334"/>
      <c r="D31" s="275">
        <v>0</v>
      </c>
      <c r="E31" s="335" t="str">
        <f t="shared" si="0"/>
        <v/>
      </c>
      <c r="F31" s="276">
        <v>0</v>
      </c>
    </row>
    <row r="32" spans="1:10" x14ac:dyDescent="0.35">
      <c r="A32" s="194" t="s">
        <v>860</v>
      </c>
      <c r="B32" s="333"/>
      <c r="C32" s="334"/>
      <c r="D32" s="336">
        <f>SUM(D10:D31)</f>
        <v>0</v>
      </c>
      <c r="E32" s="335" t="str">
        <f t="shared" si="0"/>
        <v/>
      </c>
      <c r="F32" s="335">
        <f>SUM(F10:F31)</f>
        <v>0</v>
      </c>
    </row>
    <row r="33" spans="1:10" x14ac:dyDescent="0.35">
      <c r="A33" s="179"/>
      <c r="B33" s="337"/>
      <c r="C33" s="338"/>
      <c r="D33" s="339"/>
      <c r="E33" s="340"/>
      <c r="F33" s="340"/>
    </row>
    <row r="34" spans="1:10" x14ac:dyDescent="0.35">
      <c r="A34" s="277" t="s">
        <v>875</v>
      </c>
      <c r="B34" s="337"/>
      <c r="C34" s="338"/>
      <c r="D34" s="339"/>
      <c r="E34" s="340"/>
      <c r="F34" s="340"/>
    </row>
    <row r="35" spans="1:10" x14ac:dyDescent="0.35">
      <c r="A35" s="277" t="s">
        <v>835</v>
      </c>
      <c r="B35" s="272"/>
      <c r="C35" s="271"/>
      <c r="D35" s="54">
        <v>0</v>
      </c>
      <c r="E35" s="332" t="str">
        <f>IFERROR(D35/D$57,"")</f>
        <v/>
      </c>
      <c r="F35" s="270">
        <v>0</v>
      </c>
      <c r="H35" s="10"/>
    </row>
    <row r="36" spans="1:10" x14ac:dyDescent="0.35">
      <c r="A36" s="277" t="s">
        <v>836</v>
      </c>
      <c r="B36" s="272"/>
      <c r="C36" s="271"/>
      <c r="D36" s="54">
        <v>0</v>
      </c>
      <c r="E36" s="332" t="str">
        <f t="shared" ref="E36:E57" si="1">IFERROR(D36/D$57,"")</f>
        <v/>
      </c>
      <c r="F36" s="270">
        <v>0</v>
      </c>
    </row>
    <row r="37" spans="1:10" x14ac:dyDescent="0.35">
      <c r="A37" s="277" t="s">
        <v>837</v>
      </c>
      <c r="B37" s="272"/>
      <c r="C37" s="271"/>
      <c r="D37" s="54">
        <v>0</v>
      </c>
      <c r="E37" s="332" t="str">
        <f t="shared" si="1"/>
        <v/>
      </c>
      <c r="F37" s="270">
        <v>0</v>
      </c>
      <c r="H37" s="10"/>
    </row>
    <row r="38" spans="1:10" s="10" customFormat="1" x14ac:dyDescent="0.35">
      <c r="A38" s="277" t="s">
        <v>838</v>
      </c>
      <c r="B38" s="272"/>
      <c r="C38" s="271"/>
      <c r="D38" s="54">
        <v>0</v>
      </c>
      <c r="E38" s="332" t="str">
        <f t="shared" si="1"/>
        <v/>
      </c>
      <c r="F38" s="270">
        <v>0</v>
      </c>
      <c r="H38" s="1"/>
      <c r="I38" s="1"/>
      <c r="J38" s="1"/>
    </row>
    <row r="39" spans="1:10" s="10" customFormat="1" x14ac:dyDescent="0.35">
      <c r="A39" s="277" t="s">
        <v>839</v>
      </c>
      <c r="B39" s="272"/>
      <c r="C39" s="271"/>
      <c r="D39" s="54">
        <v>0</v>
      </c>
      <c r="E39" s="332" t="str">
        <f t="shared" si="1"/>
        <v/>
      </c>
      <c r="F39" s="270">
        <v>0</v>
      </c>
      <c r="I39" s="1"/>
      <c r="J39" s="1"/>
    </row>
    <row r="40" spans="1:10" s="10" customFormat="1" x14ac:dyDescent="0.35">
      <c r="A40" s="277" t="s">
        <v>840</v>
      </c>
      <c r="B40" s="272"/>
      <c r="C40" s="271"/>
      <c r="D40" s="54">
        <v>0</v>
      </c>
      <c r="E40" s="332" t="str">
        <f t="shared" si="1"/>
        <v/>
      </c>
      <c r="F40" s="270">
        <v>0</v>
      </c>
      <c r="H40" s="1"/>
      <c r="I40" s="1"/>
    </row>
    <row r="41" spans="1:10" x14ac:dyDescent="0.35">
      <c r="A41" s="277" t="s">
        <v>841</v>
      </c>
      <c r="B41" s="272"/>
      <c r="C41" s="271"/>
      <c r="D41" s="54">
        <v>0</v>
      </c>
      <c r="E41" s="332" t="str">
        <f t="shared" si="1"/>
        <v/>
      </c>
      <c r="F41" s="270">
        <v>0</v>
      </c>
      <c r="H41" s="10"/>
    </row>
    <row r="42" spans="1:10" s="10" customFormat="1" x14ac:dyDescent="0.35">
      <c r="A42" s="277" t="s">
        <v>842</v>
      </c>
      <c r="B42" s="272"/>
      <c r="C42" s="271"/>
      <c r="D42" s="54">
        <v>0</v>
      </c>
      <c r="E42" s="332" t="str">
        <f t="shared" si="1"/>
        <v/>
      </c>
      <c r="F42" s="270">
        <v>0</v>
      </c>
      <c r="H42" s="1"/>
      <c r="I42" s="1"/>
      <c r="J42" s="1"/>
    </row>
    <row r="43" spans="1:10" s="10" customFormat="1" x14ac:dyDescent="0.35">
      <c r="A43" s="277" t="s">
        <v>843</v>
      </c>
      <c r="B43" s="272"/>
      <c r="C43" s="271"/>
      <c r="D43" s="54">
        <v>0</v>
      </c>
      <c r="E43" s="332" t="str">
        <f t="shared" si="1"/>
        <v/>
      </c>
      <c r="F43" s="270">
        <v>0</v>
      </c>
      <c r="I43" s="1"/>
      <c r="J43" s="1"/>
    </row>
    <row r="44" spans="1:10" s="10" customFormat="1" x14ac:dyDescent="0.35">
      <c r="A44" s="277" t="s">
        <v>844</v>
      </c>
      <c r="B44" s="272"/>
      <c r="C44" s="271"/>
      <c r="D44" s="54">
        <v>0</v>
      </c>
      <c r="E44" s="332" t="str">
        <f t="shared" si="1"/>
        <v/>
      </c>
      <c r="F44" s="270">
        <v>0</v>
      </c>
      <c r="H44" s="1"/>
      <c r="I44" s="1"/>
      <c r="J44" s="1"/>
    </row>
    <row r="45" spans="1:10" x14ac:dyDescent="0.35">
      <c r="A45" s="277" t="s">
        <v>845</v>
      </c>
      <c r="B45" s="272"/>
      <c r="C45" s="271"/>
      <c r="D45" s="54">
        <v>0</v>
      </c>
      <c r="E45" s="332" t="str">
        <f t="shared" si="1"/>
        <v/>
      </c>
      <c r="F45" s="270">
        <v>0</v>
      </c>
      <c r="H45" s="10"/>
    </row>
    <row r="46" spans="1:10" x14ac:dyDescent="0.35">
      <c r="A46" s="277" t="s">
        <v>846</v>
      </c>
      <c r="B46" s="272"/>
      <c r="C46" s="271"/>
      <c r="D46" s="54">
        <v>0</v>
      </c>
      <c r="E46" s="332" t="str">
        <f t="shared" si="1"/>
        <v/>
      </c>
      <c r="F46" s="270">
        <v>0</v>
      </c>
    </row>
    <row r="47" spans="1:10" x14ac:dyDescent="0.35">
      <c r="A47" s="277" t="s">
        <v>847</v>
      </c>
      <c r="B47" s="272"/>
      <c r="C47" s="271"/>
      <c r="D47" s="54">
        <v>0</v>
      </c>
      <c r="E47" s="332" t="str">
        <f t="shared" si="1"/>
        <v/>
      </c>
      <c r="F47" s="270">
        <v>0</v>
      </c>
      <c r="H47" s="10"/>
    </row>
    <row r="48" spans="1:10" x14ac:dyDescent="0.35">
      <c r="A48" s="277" t="s">
        <v>848</v>
      </c>
      <c r="B48" s="272"/>
      <c r="C48" s="271"/>
      <c r="D48" s="54">
        <v>0</v>
      </c>
      <c r="E48" s="332" t="str">
        <f t="shared" si="1"/>
        <v/>
      </c>
      <c r="F48" s="270">
        <v>0</v>
      </c>
    </row>
    <row r="49" spans="1:10" x14ac:dyDescent="0.35">
      <c r="A49" s="277" t="s">
        <v>849</v>
      </c>
      <c r="B49" s="272"/>
      <c r="C49" s="271"/>
      <c r="D49" s="54">
        <v>0</v>
      </c>
      <c r="E49" s="332" t="str">
        <f t="shared" si="1"/>
        <v/>
      </c>
      <c r="F49" s="270">
        <v>0</v>
      </c>
      <c r="H49" s="10"/>
    </row>
    <row r="50" spans="1:10" x14ac:dyDescent="0.35">
      <c r="A50" s="277" t="s">
        <v>850</v>
      </c>
      <c r="B50" s="272"/>
      <c r="C50" s="271"/>
      <c r="D50" s="54">
        <v>0</v>
      </c>
      <c r="E50" s="332" t="str">
        <f t="shared" si="1"/>
        <v/>
      </c>
      <c r="F50" s="270">
        <v>0</v>
      </c>
    </row>
    <row r="51" spans="1:10" x14ac:dyDescent="0.35">
      <c r="A51" s="277" t="s">
        <v>851</v>
      </c>
      <c r="B51" s="272"/>
      <c r="C51" s="271"/>
      <c r="D51" s="54">
        <v>0</v>
      </c>
      <c r="E51" s="332" t="str">
        <f t="shared" si="1"/>
        <v/>
      </c>
      <c r="F51" s="270">
        <v>0</v>
      </c>
      <c r="H51" s="10"/>
    </row>
    <row r="52" spans="1:10" x14ac:dyDescent="0.35">
      <c r="A52" s="277" t="s">
        <v>852</v>
      </c>
      <c r="B52" s="272"/>
      <c r="C52" s="271"/>
      <c r="D52" s="54">
        <v>0</v>
      </c>
      <c r="E52" s="332" t="str">
        <f t="shared" si="1"/>
        <v/>
      </c>
      <c r="F52" s="270">
        <v>0</v>
      </c>
      <c r="H52" s="10"/>
    </row>
    <row r="53" spans="1:10" x14ac:dyDescent="0.35">
      <c r="A53" s="277" t="s">
        <v>853</v>
      </c>
      <c r="B53" s="272"/>
      <c r="C53" s="271"/>
      <c r="D53" s="54">
        <v>0</v>
      </c>
      <c r="E53" s="332" t="str">
        <f t="shared" si="1"/>
        <v/>
      </c>
      <c r="F53" s="270">
        <v>0</v>
      </c>
      <c r="H53" s="10"/>
    </row>
    <row r="54" spans="1:10" x14ac:dyDescent="0.35">
      <c r="A54" s="277" t="s">
        <v>854</v>
      </c>
      <c r="B54" s="272"/>
      <c r="C54" s="271"/>
      <c r="D54" s="54">
        <v>0</v>
      </c>
      <c r="E54" s="332" t="str">
        <f t="shared" si="1"/>
        <v/>
      </c>
      <c r="F54" s="270">
        <v>0</v>
      </c>
      <c r="H54" s="10"/>
    </row>
    <row r="55" spans="1:10" x14ac:dyDescent="0.35">
      <c r="A55" s="194" t="s">
        <v>862</v>
      </c>
      <c r="B55" s="334"/>
      <c r="C55" s="334"/>
      <c r="D55" s="275">
        <v>0</v>
      </c>
      <c r="E55" s="335" t="str">
        <f t="shared" si="1"/>
        <v/>
      </c>
      <c r="F55" s="276">
        <v>0</v>
      </c>
    </row>
    <row r="56" spans="1:10" ht="16" customHeight="1" x14ac:dyDescent="0.35">
      <c r="A56" s="274" t="s">
        <v>863</v>
      </c>
      <c r="B56" s="334"/>
      <c r="C56" s="334"/>
      <c r="D56" s="275">
        <v>0</v>
      </c>
      <c r="E56" s="335" t="str">
        <f t="shared" si="1"/>
        <v/>
      </c>
      <c r="F56" s="276">
        <v>0</v>
      </c>
    </row>
    <row r="57" spans="1:10" x14ac:dyDescent="0.35">
      <c r="A57" s="194" t="s">
        <v>864</v>
      </c>
      <c r="B57" s="334"/>
      <c r="C57" s="334"/>
      <c r="D57" s="336">
        <f>SUM(D35:D56)</f>
        <v>0</v>
      </c>
      <c r="E57" s="335" t="str">
        <f t="shared" si="1"/>
        <v/>
      </c>
      <c r="F57" s="335">
        <f>SUM(F35:F56)</f>
        <v>0</v>
      </c>
    </row>
    <row r="58" spans="1:10" x14ac:dyDescent="0.35">
      <c r="A58" s="179"/>
      <c r="B58" s="338"/>
      <c r="C58" s="338"/>
      <c r="D58" s="339"/>
      <c r="E58" s="340"/>
      <c r="F58" s="340"/>
    </row>
    <row r="59" spans="1:10" x14ac:dyDescent="0.35">
      <c r="A59" s="277" t="s">
        <v>876</v>
      </c>
      <c r="B59" s="338"/>
      <c r="C59" s="338"/>
      <c r="D59" s="339"/>
      <c r="E59" s="340"/>
      <c r="F59" s="340"/>
    </row>
    <row r="60" spans="1:10" x14ac:dyDescent="0.35">
      <c r="A60" s="277" t="s">
        <v>855</v>
      </c>
      <c r="B60" s="272"/>
      <c r="C60" s="271"/>
      <c r="D60" s="54">
        <v>0</v>
      </c>
      <c r="E60" s="332" t="str">
        <f>IFERROR(D60/D$72,"")</f>
        <v/>
      </c>
      <c r="F60" s="270">
        <v>0</v>
      </c>
    </row>
    <row r="61" spans="1:10" x14ac:dyDescent="0.35">
      <c r="A61" s="277" t="s">
        <v>856</v>
      </c>
      <c r="B61" s="272"/>
      <c r="C61" s="271"/>
      <c r="D61" s="54">
        <v>0</v>
      </c>
      <c r="E61" s="332" t="str">
        <f t="shared" ref="E61:E72" si="2">IFERROR(D61/D$72,"")</f>
        <v/>
      </c>
      <c r="F61" s="270">
        <v>0</v>
      </c>
    </row>
    <row r="62" spans="1:10" x14ac:dyDescent="0.35">
      <c r="A62" s="277" t="s">
        <v>857</v>
      </c>
      <c r="B62" s="272"/>
      <c r="C62" s="271"/>
      <c r="D62" s="54">
        <v>0</v>
      </c>
      <c r="E62" s="332" t="str">
        <f t="shared" si="2"/>
        <v/>
      </c>
      <c r="F62" s="270">
        <v>0</v>
      </c>
    </row>
    <row r="63" spans="1:10" s="10" customFormat="1" x14ac:dyDescent="0.35">
      <c r="A63" s="277" t="s">
        <v>858</v>
      </c>
      <c r="B63" s="272"/>
      <c r="C63" s="271"/>
      <c r="D63" s="54">
        <v>0</v>
      </c>
      <c r="E63" s="332" t="str">
        <f t="shared" si="2"/>
        <v/>
      </c>
      <c r="F63" s="270">
        <v>0</v>
      </c>
      <c r="I63" s="1"/>
      <c r="J63" s="1"/>
    </row>
    <row r="64" spans="1:10" s="10" customFormat="1" x14ac:dyDescent="0.35">
      <c r="A64" s="277" t="s">
        <v>865</v>
      </c>
      <c r="B64" s="272"/>
      <c r="C64" s="271"/>
      <c r="D64" s="54">
        <v>0</v>
      </c>
      <c r="E64" s="332" t="str">
        <f t="shared" si="2"/>
        <v/>
      </c>
      <c r="F64" s="270">
        <v>0</v>
      </c>
      <c r="I64" s="1"/>
      <c r="J64" s="1"/>
    </row>
    <row r="65" spans="1:10" s="10" customFormat="1" x14ac:dyDescent="0.35">
      <c r="A65" s="277" t="s">
        <v>866</v>
      </c>
      <c r="B65" s="272"/>
      <c r="C65" s="271"/>
      <c r="D65" s="54">
        <v>0</v>
      </c>
      <c r="E65" s="332" t="str">
        <f t="shared" si="2"/>
        <v/>
      </c>
      <c r="F65" s="270">
        <v>0</v>
      </c>
      <c r="I65" s="1"/>
    </row>
    <row r="66" spans="1:10" x14ac:dyDescent="0.35">
      <c r="A66" s="277" t="s">
        <v>867</v>
      </c>
      <c r="B66" s="272"/>
      <c r="C66" s="271"/>
      <c r="D66" s="54">
        <v>0</v>
      </c>
      <c r="E66" s="332" t="str">
        <f t="shared" si="2"/>
        <v/>
      </c>
      <c r="F66" s="270">
        <v>0</v>
      </c>
      <c r="H66" s="10"/>
    </row>
    <row r="67" spans="1:10" s="10" customFormat="1" x14ac:dyDescent="0.35">
      <c r="A67" s="277" t="s">
        <v>868</v>
      </c>
      <c r="B67" s="272"/>
      <c r="C67" s="271"/>
      <c r="D67" s="54">
        <v>0</v>
      </c>
      <c r="E67" s="332" t="str">
        <f t="shared" si="2"/>
        <v/>
      </c>
      <c r="F67" s="270">
        <v>0</v>
      </c>
      <c r="I67" s="1"/>
      <c r="J67" s="1"/>
    </row>
    <row r="68" spans="1:10" s="10" customFormat="1" x14ac:dyDescent="0.35">
      <c r="A68" s="277" t="s">
        <v>869</v>
      </c>
      <c r="B68" s="272"/>
      <c r="C68" s="271"/>
      <c r="D68" s="54">
        <v>0</v>
      </c>
      <c r="E68" s="332" t="str">
        <f t="shared" si="2"/>
        <v/>
      </c>
      <c r="F68" s="270">
        <v>0</v>
      </c>
      <c r="I68" s="1"/>
      <c r="J68" s="1"/>
    </row>
    <row r="69" spans="1:10" s="10" customFormat="1" x14ac:dyDescent="0.35">
      <c r="A69" s="277" t="s">
        <v>870</v>
      </c>
      <c r="B69" s="272"/>
      <c r="C69" s="271"/>
      <c r="D69" s="54">
        <v>0</v>
      </c>
      <c r="E69" s="332" t="str">
        <f t="shared" si="2"/>
        <v/>
      </c>
      <c r="F69" s="270">
        <v>0</v>
      </c>
      <c r="I69" s="1"/>
      <c r="J69" s="1"/>
    </row>
    <row r="70" spans="1:10" x14ac:dyDescent="0.35">
      <c r="A70" s="194" t="s">
        <v>871</v>
      </c>
      <c r="B70" s="334"/>
      <c r="C70" s="334"/>
      <c r="D70" s="275">
        <v>0</v>
      </c>
      <c r="E70" s="335" t="str">
        <f t="shared" si="2"/>
        <v/>
      </c>
      <c r="F70" s="276">
        <v>0</v>
      </c>
    </row>
    <row r="71" spans="1:10" ht="16" customHeight="1" x14ac:dyDescent="0.35">
      <c r="A71" s="274" t="s">
        <v>872</v>
      </c>
      <c r="B71" s="334"/>
      <c r="C71" s="334"/>
      <c r="D71" s="275">
        <v>0</v>
      </c>
      <c r="E71" s="335" t="str">
        <f t="shared" si="2"/>
        <v/>
      </c>
      <c r="F71" s="276">
        <v>0</v>
      </c>
    </row>
    <row r="72" spans="1:10" ht="16" thickBot="1" x14ac:dyDescent="0.4">
      <c r="A72" s="286" t="s">
        <v>873</v>
      </c>
      <c r="B72" s="341"/>
      <c r="C72" s="341"/>
      <c r="D72" s="342">
        <f>SUM(D60:D71)</f>
        <v>0</v>
      </c>
      <c r="E72" s="343" t="str">
        <f t="shared" si="2"/>
        <v/>
      </c>
      <c r="F72" s="343">
        <f>SUM(F60:F71)</f>
        <v>0</v>
      </c>
    </row>
    <row r="74" spans="1:10" x14ac:dyDescent="0.35">
      <c r="A74" s="1" t="s">
        <v>877</v>
      </c>
    </row>
    <row r="75" spans="1:10" ht="18.75" customHeight="1" x14ac:dyDescent="0.35"/>
  </sheetData>
  <sheetProtection algorithmName="SHA-512" hashValue="P4ap8FKf7Uppb7ml6xlJQQxvcleHccpoqNiEONmz86SIgqOWdfLBmNgi0oRJzu0Wt5COH2+ZTfF6wzFRxrC60Q==" saltValue="1KzlCwTRA/44g/mw+Gfs+Q==" spinCount="100000" sheet="1" formatCells="0" formatColumns="0" formatRows="0" selectLockedCells="1"/>
  <mergeCells count="1">
    <mergeCell ref="B1:C1"/>
  </mergeCell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500D-173E-4358-96DE-94850140269D}">
  <sheetPr>
    <pageSetUpPr fitToPage="1"/>
  </sheetPr>
  <dimension ref="A1:J53"/>
  <sheetViews>
    <sheetView workbookViewId="0">
      <selection activeCell="A11" sqref="A11"/>
    </sheetView>
  </sheetViews>
  <sheetFormatPr defaultColWidth="9.1796875" defaultRowHeight="15.5" x14ac:dyDescent="0.35"/>
  <cols>
    <col min="1" max="1" width="63.7265625" style="1" customWidth="1"/>
    <col min="2" max="2" width="41.1796875" style="1" customWidth="1"/>
    <col min="3" max="3" width="19.54296875" style="1" customWidth="1"/>
    <col min="4" max="4" width="18.1796875" style="1" customWidth="1"/>
    <col min="5" max="5" width="19.54296875" style="1" customWidth="1"/>
    <col min="6" max="6" width="27.1796875" style="1" bestFit="1" customWidth="1"/>
    <col min="7" max="16384" width="9.1796875" style="1"/>
  </cols>
  <sheetData>
    <row r="1" spans="1:10" x14ac:dyDescent="0.35">
      <c r="A1" s="1" t="s">
        <v>23</v>
      </c>
      <c r="B1" s="386">
        <f>'Cover Page '!$C$21</f>
        <v>0</v>
      </c>
      <c r="C1" s="387"/>
      <c r="D1" s="268"/>
    </row>
    <row r="2" spans="1:10" x14ac:dyDescent="0.35">
      <c r="A2" s="1" t="s">
        <v>24</v>
      </c>
      <c r="B2" s="305" t="str">
        <f>'Cover Page '!$C$24</f>
        <v>March</v>
      </c>
      <c r="C2" s="141">
        <f>'Cover Page '!$D$24</f>
        <v>2025</v>
      </c>
    </row>
    <row r="3" spans="1:10" x14ac:dyDescent="0.35">
      <c r="B3"/>
    </row>
    <row r="4" spans="1:10" x14ac:dyDescent="0.35">
      <c r="C4" s="3"/>
      <c r="D4" s="3"/>
    </row>
    <row r="5" spans="1:10" x14ac:dyDescent="0.35">
      <c r="B5" s="3"/>
      <c r="C5" s="3"/>
      <c r="D5" s="3"/>
    </row>
    <row r="6" spans="1:10" x14ac:dyDescent="0.35">
      <c r="A6" s="407" t="s">
        <v>880</v>
      </c>
      <c r="B6" s="407"/>
    </row>
    <row r="7" spans="1:10" ht="16" thickBot="1" x14ac:dyDescent="0.4"/>
    <row r="8" spans="1:10" ht="80.150000000000006" customHeight="1" thickBot="1" x14ac:dyDescent="0.4">
      <c r="B8" s="103" t="s">
        <v>822</v>
      </c>
      <c r="C8" s="190" t="s">
        <v>881</v>
      </c>
      <c r="D8" s="198" t="s">
        <v>882</v>
      </c>
      <c r="E8" s="103" t="s">
        <v>883</v>
      </c>
      <c r="F8" s="103" t="s">
        <v>884</v>
      </c>
    </row>
    <row r="9" spans="1:10" ht="16.5" customHeight="1" thickBot="1" x14ac:dyDescent="0.4">
      <c r="B9" s="112"/>
      <c r="C9" s="345"/>
      <c r="D9" s="346"/>
      <c r="E9" s="232"/>
      <c r="F9" s="112"/>
    </row>
    <row r="10" spans="1:10" x14ac:dyDescent="0.35">
      <c r="A10" s="347" t="s">
        <v>886</v>
      </c>
      <c r="B10" s="273"/>
      <c r="C10" s="273"/>
      <c r="D10" s="273"/>
      <c r="E10" s="273"/>
      <c r="F10" s="273"/>
    </row>
    <row r="11" spans="1:10" x14ac:dyDescent="0.35">
      <c r="A11" s="277" t="s">
        <v>245</v>
      </c>
      <c r="B11" s="281"/>
      <c r="C11" s="280"/>
      <c r="D11" s="280"/>
      <c r="E11" s="280"/>
      <c r="F11" s="278"/>
    </row>
    <row r="12" spans="1:10" x14ac:dyDescent="0.35">
      <c r="A12" s="277" t="s">
        <v>246</v>
      </c>
      <c r="B12" s="281"/>
      <c r="C12" s="280"/>
      <c r="D12" s="280"/>
      <c r="E12" s="280"/>
      <c r="F12" s="278"/>
    </row>
    <row r="13" spans="1:10" s="10" customFormat="1" x14ac:dyDescent="0.35">
      <c r="A13" s="277" t="s">
        <v>247</v>
      </c>
      <c r="B13" s="281"/>
      <c r="C13" s="280"/>
      <c r="D13" s="280"/>
      <c r="E13" s="280"/>
      <c r="F13" s="278"/>
      <c r="J13" s="1"/>
    </row>
    <row r="14" spans="1:10" x14ac:dyDescent="0.35">
      <c r="A14" s="277" t="s">
        <v>248</v>
      </c>
      <c r="B14" s="281"/>
      <c r="C14" s="280"/>
      <c r="D14" s="280"/>
      <c r="E14" s="280"/>
      <c r="F14" s="278"/>
    </row>
    <row r="15" spans="1:10" x14ac:dyDescent="0.35">
      <c r="A15" s="277" t="s">
        <v>827</v>
      </c>
      <c r="B15" s="281"/>
      <c r="C15" s="280"/>
      <c r="D15" s="280"/>
      <c r="E15" s="280"/>
      <c r="F15" s="278"/>
    </row>
    <row r="16" spans="1:10" x14ac:dyDescent="0.35">
      <c r="A16" s="277" t="s">
        <v>249</v>
      </c>
      <c r="B16" s="281"/>
      <c r="C16" s="280"/>
      <c r="D16" s="280"/>
      <c r="E16" s="280"/>
      <c r="F16" s="278"/>
    </row>
    <row r="17" spans="1:10" s="10" customFormat="1" x14ac:dyDescent="0.35">
      <c r="A17" s="277" t="s">
        <v>250</v>
      </c>
      <c r="B17" s="281"/>
      <c r="C17" s="280"/>
      <c r="D17" s="280"/>
      <c r="E17" s="280"/>
      <c r="F17" s="278"/>
      <c r="J17" s="1"/>
    </row>
    <row r="18" spans="1:10" x14ac:dyDescent="0.35">
      <c r="A18" s="277" t="s">
        <v>251</v>
      </c>
      <c r="B18" s="281"/>
      <c r="C18" s="280"/>
      <c r="D18" s="280"/>
      <c r="E18" s="280"/>
      <c r="F18" s="278"/>
    </row>
    <row r="19" spans="1:10" x14ac:dyDescent="0.35">
      <c r="A19" s="277" t="s">
        <v>257</v>
      </c>
      <c r="B19" s="281"/>
      <c r="C19" s="280"/>
      <c r="D19" s="280"/>
      <c r="E19" s="280"/>
      <c r="F19" s="278"/>
    </row>
    <row r="20" spans="1:10" x14ac:dyDescent="0.35">
      <c r="A20" s="277" t="s">
        <v>828</v>
      </c>
      <c r="B20" s="281"/>
      <c r="C20" s="280"/>
      <c r="D20" s="280"/>
      <c r="E20" s="280"/>
      <c r="F20" s="278"/>
    </row>
    <row r="21" spans="1:10" x14ac:dyDescent="0.35">
      <c r="A21" s="277" t="s">
        <v>829</v>
      </c>
      <c r="B21" s="281"/>
      <c r="C21" s="280"/>
      <c r="D21" s="280"/>
      <c r="E21" s="280"/>
      <c r="F21" s="278"/>
    </row>
    <row r="22" spans="1:10" s="10" customFormat="1" x14ac:dyDescent="0.35">
      <c r="A22" s="277" t="s">
        <v>258</v>
      </c>
      <c r="B22" s="281"/>
      <c r="C22" s="280"/>
      <c r="D22" s="280"/>
      <c r="E22" s="280"/>
      <c r="F22" s="278"/>
      <c r="J22" s="1"/>
    </row>
    <row r="23" spans="1:10" x14ac:dyDescent="0.35">
      <c r="A23" s="277" t="s">
        <v>252</v>
      </c>
      <c r="B23" s="281"/>
      <c r="C23" s="280"/>
      <c r="D23" s="280"/>
      <c r="E23" s="280"/>
      <c r="F23" s="278"/>
    </row>
    <row r="24" spans="1:10" x14ac:dyDescent="0.35">
      <c r="A24" s="277" t="s">
        <v>253</v>
      </c>
      <c r="B24" s="281"/>
      <c r="C24" s="280"/>
      <c r="D24" s="280"/>
      <c r="E24" s="280"/>
      <c r="F24" s="278"/>
    </row>
    <row r="25" spans="1:10" x14ac:dyDescent="0.35">
      <c r="A25" s="277" t="s">
        <v>254</v>
      </c>
      <c r="B25" s="281"/>
      <c r="C25" s="280"/>
      <c r="D25" s="280"/>
      <c r="E25" s="280"/>
      <c r="F25" s="278"/>
    </row>
    <row r="26" spans="1:10" s="10" customFormat="1" x14ac:dyDescent="0.35">
      <c r="A26" s="277" t="s">
        <v>830</v>
      </c>
      <c r="B26" s="281"/>
      <c r="C26" s="280"/>
      <c r="D26" s="280"/>
      <c r="E26" s="280"/>
      <c r="F26" s="278"/>
      <c r="J26" s="1"/>
    </row>
    <row r="27" spans="1:10" x14ac:dyDescent="0.35">
      <c r="A27" s="277" t="s">
        <v>259</v>
      </c>
      <c r="B27" s="281"/>
      <c r="C27" s="280"/>
      <c r="D27" s="280"/>
      <c r="E27" s="280"/>
      <c r="F27" s="278"/>
    </row>
    <row r="28" spans="1:10" x14ac:dyDescent="0.35">
      <c r="A28" s="277" t="s">
        <v>255</v>
      </c>
      <c r="B28" s="281"/>
      <c r="C28" s="280"/>
      <c r="D28" s="280"/>
      <c r="E28" s="280"/>
      <c r="F28" s="278"/>
    </row>
    <row r="29" spans="1:10" x14ac:dyDescent="0.35">
      <c r="A29" s="277" t="s">
        <v>256</v>
      </c>
      <c r="B29" s="281"/>
      <c r="C29" s="280"/>
      <c r="D29" s="280"/>
      <c r="E29" s="280"/>
      <c r="F29" s="278"/>
    </row>
    <row r="30" spans="1:10" x14ac:dyDescent="0.35">
      <c r="A30" s="277" t="s">
        <v>831</v>
      </c>
      <c r="B30" s="281"/>
      <c r="C30" s="280"/>
      <c r="D30" s="280"/>
      <c r="E30" s="280"/>
      <c r="F30" s="278"/>
    </row>
    <row r="31" spans="1:10" x14ac:dyDescent="0.35">
      <c r="A31" s="179"/>
      <c r="B31" s="337"/>
      <c r="C31" s="338"/>
      <c r="D31" s="338"/>
      <c r="E31" s="350"/>
      <c r="F31" s="350"/>
    </row>
    <row r="32" spans="1:10" x14ac:dyDescent="0.35">
      <c r="A32" s="194" t="s">
        <v>885</v>
      </c>
      <c r="B32" s="337"/>
      <c r="C32" s="338"/>
      <c r="D32" s="338"/>
      <c r="E32" s="350"/>
      <c r="F32" s="350"/>
    </row>
    <row r="33" spans="1:10" x14ac:dyDescent="0.35">
      <c r="A33" s="277" t="s">
        <v>832</v>
      </c>
      <c r="B33" s="281"/>
      <c r="C33" s="280"/>
      <c r="D33" s="348"/>
      <c r="E33" s="280"/>
      <c r="F33" s="278"/>
      <c r="H33" s="10"/>
    </row>
    <row r="34" spans="1:10" x14ac:dyDescent="0.35">
      <c r="A34" s="277" t="s">
        <v>833</v>
      </c>
      <c r="B34" s="281"/>
      <c r="C34" s="280"/>
      <c r="D34" s="348"/>
      <c r="E34" s="280"/>
      <c r="F34" s="278"/>
    </row>
    <row r="35" spans="1:10" x14ac:dyDescent="0.35">
      <c r="A35" s="277" t="s">
        <v>834</v>
      </c>
      <c r="B35" s="281"/>
      <c r="C35" s="280"/>
      <c r="D35" s="348"/>
      <c r="E35" s="280"/>
      <c r="F35" s="278"/>
      <c r="H35" s="10"/>
    </row>
    <row r="36" spans="1:10" s="10" customFormat="1" x14ac:dyDescent="0.35">
      <c r="A36" s="277" t="s">
        <v>835</v>
      </c>
      <c r="B36" s="281"/>
      <c r="C36" s="280"/>
      <c r="D36" s="348"/>
      <c r="E36" s="280"/>
      <c r="F36" s="278"/>
      <c r="H36" s="1"/>
      <c r="I36" s="1"/>
      <c r="J36" s="1"/>
    </row>
    <row r="37" spans="1:10" s="10" customFormat="1" x14ac:dyDescent="0.35">
      <c r="A37" s="277" t="s">
        <v>836</v>
      </c>
      <c r="B37" s="281"/>
      <c r="C37" s="280"/>
      <c r="D37" s="348"/>
      <c r="E37" s="280"/>
      <c r="F37" s="278"/>
      <c r="I37" s="1"/>
      <c r="J37" s="1"/>
    </row>
    <row r="38" spans="1:10" s="10" customFormat="1" x14ac:dyDescent="0.35">
      <c r="A38" s="277" t="s">
        <v>837</v>
      </c>
      <c r="B38" s="281"/>
      <c r="C38" s="280"/>
      <c r="D38" s="348"/>
      <c r="E38" s="280"/>
      <c r="F38" s="278"/>
      <c r="H38" s="1"/>
      <c r="I38" s="1"/>
      <c r="J38" s="1"/>
    </row>
    <row r="39" spans="1:10" x14ac:dyDescent="0.35">
      <c r="A39" s="277" t="s">
        <v>838</v>
      </c>
      <c r="B39" s="281"/>
      <c r="C39" s="280"/>
      <c r="D39" s="348"/>
      <c r="E39" s="280"/>
      <c r="F39" s="278"/>
      <c r="H39" s="10"/>
    </row>
    <row r="40" spans="1:10" s="10" customFormat="1" x14ac:dyDescent="0.35">
      <c r="A40" s="277" t="s">
        <v>839</v>
      </c>
      <c r="B40" s="281"/>
      <c r="C40" s="280"/>
      <c r="D40" s="348"/>
      <c r="E40" s="280"/>
      <c r="F40" s="278"/>
      <c r="H40" s="1"/>
      <c r="I40" s="1"/>
      <c r="J40" s="1"/>
    </row>
    <row r="41" spans="1:10" s="10" customFormat="1" x14ac:dyDescent="0.35">
      <c r="A41" s="277" t="s">
        <v>840</v>
      </c>
      <c r="B41" s="281"/>
      <c r="C41" s="280"/>
      <c r="D41" s="348"/>
      <c r="E41" s="280"/>
      <c r="F41" s="278"/>
      <c r="I41" s="1"/>
      <c r="J41" s="1"/>
    </row>
    <row r="42" spans="1:10" s="10" customFormat="1" x14ac:dyDescent="0.35">
      <c r="A42" s="277" t="s">
        <v>841</v>
      </c>
      <c r="B42" s="281"/>
      <c r="C42" s="280"/>
      <c r="D42" s="348"/>
      <c r="E42" s="280"/>
      <c r="F42" s="278"/>
      <c r="H42" s="1"/>
      <c r="I42" s="1"/>
      <c r="J42" s="1"/>
    </row>
    <row r="43" spans="1:10" x14ac:dyDescent="0.35">
      <c r="A43" s="277" t="s">
        <v>842</v>
      </c>
      <c r="B43" s="281"/>
      <c r="C43" s="280"/>
      <c r="D43" s="348"/>
      <c r="E43" s="280"/>
      <c r="F43" s="278"/>
      <c r="H43" s="10"/>
    </row>
    <row r="44" spans="1:10" x14ac:dyDescent="0.35">
      <c r="A44" s="277" t="s">
        <v>843</v>
      </c>
      <c r="B44" s="281"/>
      <c r="C44" s="280"/>
      <c r="D44" s="348"/>
      <c r="E44" s="280"/>
      <c r="F44" s="278"/>
    </row>
    <row r="45" spans="1:10" x14ac:dyDescent="0.35">
      <c r="A45" s="277" t="s">
        <v>844</v>
      </c>
      <c r="B45" s="281"/>
      <c r="C45" s="280"/>
      <c r="D45" s="348"/>
      <c r="E45" s="280"/>
      <c r="F45" s="278"/>
      <c r="H45" s="10"/>
    </row>
    <row r="46" spans="1:10" x14ac:dyDescent="0.35">
      <c r="A46" s="277" t="s">
        <v>845</v>
      </c>
      <c r="B46" s="281"/>
      <c r="C46" s="280"/>
      <c r="D46" s="348"/>
      <c r="E46" s="280"/>
      <c r="F46" s="278"/>
    </row>
    <row r="47" spans="1:10" x14ac:dyDescent="0.35">
      <c r="A47" s="277" t="s">
        <v>846</v>
      </c>
      <c r="B47" s="281"/>
      <c r="C47" s="280"/>
      <c r="D47" s="348"/>
      <c r="E47" s="280"/>
      <c r="F47" s="278"/>
      <c r="H47" s="10"/>
    </row>
    <row r="48" spans="1:10" x14ac:dyDescent="0.35">
      <c r="A48" s="277" t="s">
        <v>847</v>
      </c>
      <c r="B48" s="281"/>
      <c r="C48" s="280"/>
      <c r="D48" s="348"/>
      <c r="E48" s="280"/>
      <c r="F48" s="278"/>
    </row>
    <row r="49" spans="1:8" x14ac:dyDescent="0.35">
      <c r="A49" s="277" t="s">
        <v>848</v>
      </c>
      <c r="B49" s="281"/>
      <c r="C49" s="280"/>
      <c r="D49" s="348"/>
      <c r="E49" s="280"/>
      <c r="F49" s="278"/>
      <c r="H49" s="10"/>
    </row>
    <row r="50" spans="1:8" x14ac:dyDescent="0.35">
      <c r="A50" s="277" t="s">
        <v>849</v>
      </c>
      <c r="B50" s="281"/>
      <c r="C50" s="280"/>
      <c r="D50" s="348"/>
      <c r="E50" s="280"/>
      <c r="F50" s="278"/>
      <c r="H50" s="10"/>
    </row>
    <row r="51" spans="1:8" x14ac:dyDescent="0.35">
      <c r="A51" s="277" t="s">
        <v>850</v>
      </c>
      <c r="B51" s="281"/>
      <c r="C51" s="280"/>
      <c r="D51" s="348"/>
      <c r="E51" s="280"/>
      <c r="F51" s="278"/>
      <c r="H51" s="10"/>
    </row>
    <row r="52" spans="1:8" ht="16" thickBot="1" x14ac:dyDescent="0.4">
      <c r="A52" s="279" t="s">
        <v>851</v>
      </c>
      <c r="B52" s="282"/>
      <c r="C52" s="283"/>
      <c r="D52" s="349"/>
      <c r="E52" s="283"/>
      <c r="F52" s="284"/>
      <c r="H52" s="10"/>
    </row>
    <row r="53" spans="1:8" ht="18.75" customHeight="1" x14ac:dyDescent="0.35"/>
  </sheetData>
  <sheetProtection algorithmName="SHA-512" hashValue="ShEvJWp9A2tQyhEL/6zS2ck+w5Gyjf2sCkcfzreuXIRQe9ovUJi555gG0e7P8YlQ/itHEEPyB96w5soHkQCZMA==" saltValue="PNOWx7uoSSwjq2Pvb8Q5qw==" spinCount="100000" sheet="1" formatCells="0" formatColumns="0" formatRows="0" selectLockedCells="1"/>
  <mergeCells count="2">
    <mergeCell ref="B1:C1"/>
    <mergeCell ref="A6:B6"/>
  </mergeCells>
  <pageMargins left="0.7" right="0.7" top="0.75" bottom="0.75" header="0.3" footer="0.3"/>
  <pageSetup scale="66" fitToHeight="0" orientation="portrait" r:id="rId1"/>
  <headerFooter>
    <oddFooter>&amp;L&amp;F&amp;C&amp;A&amp;RPage 5</oddFooter>
  </headerFooter>
  <customProperties>
    <customPr name="Sheet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0"/>
  <sheetViews>
    <sheetView workbookViewId="0">
      <selection activeCell="A10" sqref="A10"/>
    </sheetView>
  </sheetViews>
  <sheetFormatPr defaultColWidth="9.1796875" defaultRowHeight="15.5" x14ac:dyDescent="0.35"/>
  <cols>
    <col min="1" max="1" width="22.81640625" style="2" bestFit="1" customWidth="1"/>
    <col min="2" max="2" width="48.7265625" style="1" customWidth="1"/>
    <col min="3" max="3" width="20" style="1" customWidth="1"/>
    <col min="4" max="4" width="19.26953125" style="1" customWidth="1"/>
    <col min="5" max="5" width="19.1796875" style="1" customWidth="1"/>
    <col min="6" max="7" width="9.1796875" style="1"/>
    <col min="8" max="8" width="20" style="1" customWidth="1"/>
    <col min="9" max="9" width="19.26953125" style="1" customWidth="1"/>
    <col min="10" max="10" width="78.1796875" style="1" customWidth="1"/>
    <col min="11" max="16384" width="9.1796875" style="1"/>
  </cols>
  <sheetData>
    <row r="1" spans="1:10" x14ac:dyDescent="0.35">
      <c r="B1" s="1" t="s">
        <v>23</v>
      </c>
      <c r="C1" s="386">
        <f>'Cover Page '!$C$21</f>
        <v>0</v>
      </c>
      <c r="D1" s="386"/>
    </row>
    <row r="2" spans="1:10" x14ac:dyDescent="0.35">
      <c r="B2" s="1" t="s">
        <v>24</v>
      </c>
      <c r="C2" s="305" t="str">
        <f>'Cover Page '!$C$24</f>
        <v>March</v>
      </c>
      <c r="D2" s="141">
        <f>'Cover Page '!$D$24</f>
        <v>2025</v>
      </c>
    </row>
    <row r="3" spans="1:10" x14ac:dyDescent="0.35">
      <c r="C3" s="23"/>
      <c r="D3"/>
    </row>
    <row r="4" spans="1:10" x14ac:dyDescent="0.35">
      <c r="B4" s="2"/>
      <c r="D4" s="3" t="s">
        <v>5</v>
      </c>
    </row>
    <row r="5" spans="1:10" x14ac:dyDescent="0.35">
      <c r="B5" s="2"/>
      <c r="D5" s="3"/>
    </row>
    <row r="6" spans="1:10" x14ac:dyDescent="0.35">
      <c r="B6" s="397" t="s">
        <v>135</v>
      </c>
      <c r="C6" s="397"/>
      <c r="D6" s="397"/>
      <c r="H6" s="407" t="s">
        <v>1006</v>
      </c>
      <c r="I6" s="407"/>
      <c r="J6" s="407"/>
    </row>
    <row r="7" spans="1:10" ht="16" thickBot="1" x14ac:dyDescent="0.4"/>
    <row r="8" spans="1:10" ht="45" customHeight="1" thickBot="1" x14ac:dyDescent="0.4">
      <c r="A8" s="2" t="s">
        <v>33</v>
      </c>
      <c r="C8" s="154" t="s">
        <v>788</v>
      </c>
      <c r="D8" s="155" t="s">
        <v>789</v>
      </c>
      <c r="E8" s="154" t="s">
        <v>790</v>
      </c>
      <c r="H8" s="408" t="s">
        <v>1004</v>
      </c>
      <c r="I8" s="408" t="s">
        <v>1005</v>
      </c>
      <c r="J8" s="408" t="s">
        <v>1007</v>
      </c>
    </row>
    <row r="9" spans="1:10" ht="18.75" customHeight="1" thickBot="1" x14ac:dyDescent="0.4">
      <c r="A9" s="2" t="s">
        <v>34</v>
      </c>
      <c r="B9" s="153"/>
      <c r="C9" s="110">
        <f>EOMONTH(DATE(D2,MONTH(1&amp;C2),1),0)</f>
        <v>45747</v>
      </c>
      <c r="D9" s="110">
        <f>EOMONTH(DATE(D2-1,12,1),0)</f>
        <v>45657</v>
      </c>
      <c r="E9" s="110">
        <f>EOMONTH(DATE(D2-1,MONTH(1&amp;C2),1),0)</f>
        <v>45382</v>
      </c>
      <c r="H9" s="409"/>
      <c r="I9" s="409"/>
      <c r="J9" s="409"/>
    </row>
    <row r="10" spans="1:10" x14ac:dyDescent="0.35">
      <c r="A10" s="93"/>
      <c r="B10" s="25" t="s">
        <v>71</v>
      </c>
      <c r="C10" s="49">
        <v>0</v>
      </c>
      <c r="D10" s="49">
        <v>0</v>
      </c>
      <c r="E10" s="49">
        <v>0</v>
      </c>
      <c r="F10" s="113"/>
      <c r="H10" s="374">
        <f>C10-E10</f>
        <v>0</v>
      </c>
      <c r="I10" s="375" t="e">
        <f>H10/E10</f>
        <v>#DIV/0!</v>
      </c>
      <c r="J10" s="368"/>
    </row>
    <row r="11" spans="1:10" x14ac:dyDescent="0.35">
      <c r="A11" s="93"/>
      <c r="B11" s="26" t="s">
        <v>72</v>
      </c>
      <c r="C11" s="50">
        <v>0</v>
      </c>
      <c r="D11" s="50">
        <v>0</v>
      </c>
      <c r="E11" s="50">
        <v>0</v>
      </c>
      <c r="F11" s="113"/>
      <c r="H11" s="376">
        <f t="shared" ref="H11:H13" si="0">C11-E11</f>
        <v>0</v>
      </c>
      <c r="I11" s="377" t="e">
        <f t="shared" ref="I11:I13" si="1">H11/E11</f>
        <v>#DIV/0!</v>
      </c>
      <c r="J11" s="369"/>
    </row>
    <row r="12" spans="1:10" x14ac:dyDescent="0.35">
      <c r="A12" s="93"/>
      <c r="B12" s="26" t="s">
        <v>73</v>
      </c>
      <c r="C12" s="50">
        <v>0</v>
      </c>
      <c r="D12" s="50">
        <v>0</v>
      </c>
      <c r="E12" s="50">
        <v>0</v>
      </c>
      <c r="F12" s="113"/>
      <c r="H12" s="376">
        <f t="shared" si="0"/>
        <v>0</v>
      </c>
      <c r="I12" s="377" t="e">
        <f t="shared" si="1"/>
        <v>#DIV/0!</v>
      </c>
      <c r="J12" s="369"/>
    </row>
    <row r="13" spans="1:10" x14ac:dyDescent="0.35">
      <c r="A13" s="93"/>
      <c r="B13" s="26" t="s">
        <v>74</v>
      </c>
      <c r="C13" s="50">
        <v>0</v>
      </c>
      <c r="D13" s="50">
        <v>0</v>
      </c>
      <c r="E13" s="50">
        <v>0</v>
      </c>
      <c r="F13" s="113"/>
      <c r="H13" s="376">
        <f t="shared" si="0"/>
        <v>0</v>
      </c>
      <c r="I13" s="377" t="e">
        <f t="shared" si="1"/>
        <v>#DIV/0!</v>
      </c>
      <c r="J13" s="369"/>
    </row>
    <row r="14" spans="1:10" x14ac:dyDescent="0.35">
      <c r="A14" s="92"/>
      <c r="B14" s="152" t="s">
        <v>75</v>
      </c>
      <c r="C14" s="149"/>
      <c r="D14" s="149"/>
      <c r="E14" s="149"/>
      <c r="F14" s="113"/>
      <c r="H14" s="378"/>
      <c r="I14" s="379"/>
      <c r="J14" s="370"/>
    </row>
    <row r="15" spans="1:10" x14ac:dyDescent="0.35">
      <c r="A15" s="92" t="s">
        <v>774</v>
      </c>
      <c r="B15" s="26" t="s">
        <v>76</v>
      </c>
      <c r="C15" s="50">
        <v>0</v>
      </c>
      <c r="D15" s="50">
        <v>0</v>
      </c>
      <c r="E15" s="50">
        <v>0</v>
      </c>
      <c r="F15" s="113"/>
      <c r="H15" s="376">
        <f t="shared" ref="H15:H24" si="2">C15-E15</f>
        <v>0</v>
      </c>
      <c r="I15" s="377" t="e">
        <f t="shared" ref="I15:I24" si="3">H15/E15</f>
        <v>#DIV/0!</v>
      </c>
      <c r="J15" s="369"/>
    </row>
    <row r="16" spans="1:10" x14ac:dyDescent="0.35">
      <c r="A16" s="92" t="s">
        <v>775</v>
      </c>
      <c r="B16" s="26" t="s">
        <v>77</v>
      </c>
      <c r="C16" s="50">
        <v>0</v>
      </c>
      <c r="D16" s="50">
        <v>0</v>
      </c>
      <c r="E16" s="50">
        <v>0</v>
      </c>
      <c r="F16" s="113"/>
      <c r="H16" s="376">
        <f t="shared" si="2"/>
        <v>0</v>
      </c>
      <c r="I16" s="377" t="e">
        <f t="shared" si="3"/>
        <v>#DIV/0!</v>
      </c>
      <c r="J16" s="369"/>
    </row>
    <row r="17" spans="1:10" x14ac:dyDescent="0.35">
      <c r="A17" s="92" t="s">
        <v>776</v>
      </c>
      <c r="B17" s="26" t="s">
        <v>78</v>
      </c>
      <c r="C17" s="50">
        <v>0</v>
      </c>
      <c r="D17" s="50">
        <v>0</v>
      </c>
      <c r="E17" s="50">
        <v>0</v>
      </c>
      <c r="F17" s="113"/>
      <c r="H17" s="376">
        <f t="shared" si="2"/>
        <v>0</v>
      </c>
      <c r="I17" s="377" t="e">
        <f t="shared" si="3"/>
        <v>#DIV/0!</v>
      </c>
      <c r="J17" s="369"/>
    </row>
    <row r="18" spans="1:10" x14ac:dyDescent="0.35">
      <c r="A18" s="92" t="s">
        <v>777</v>
      </c>
      <c r="B18" s="26" t="s">
        <v>79</v>
      </c>
      <c r="C18" s="50">
        <v>0</v>
      </c>
      <c r="D18" s="50">
        <v>0</v>
      </c>
      <c r="E18" s="50">
        <v>0</v>
      </c>
      <c r="F18" s="113"/>
      <c r="H18" s="376">
        <f t="shared" si="2"/>
        <v>0</v>
      </c>
      <c r="I18" s="377" t="e">
        <f t="shared" si="3"/>
        <v>#DIV/0!</v>
      </c>
      <c r="J18" s="369"/>
    </row>
    <row r="19" spans="1:10" x14ac:dyDescent="0.35">
      <c r="A19" s="92" t="s">
        <v>778</v>
      </c>
      <c r="B19" s="26" t="s">
        <v>80</v>
      </c>
      <c r="C19" s="50">
        <v>0</v>
      </c>
      <c r="D19" s="50">
        <v>0</v>
      </c>
      <c r="E19" s="50">
        <v>0</v>
      </c>
      <c r="F19" s="113"/>
      <c r="H19" s="376">
        <f t="shared" si="2"/>
        <v>0</v>
      </c>
      <c r="I19" s="377" t="e">
        <f t="shared" si="3"/>
        <v>#DIV/0!</v>
      </c>
      <c r="J19" s="369"/>
    </row>
    <row r="20" spans="1:10" ht="31" x14ac:dyDescent="0.35">
      <c r="A20" s="92" t="s">
        <v>779</v>
      </c>
      <c r="B20" s="26" t="s">
        <v>81</v>
      </c>
      <c r="C20" s="50">
        <v>0</v>
      </c>
      <c r="D20" s="50">
        <v>0</v>
      </c>
      <c r="E20" s="50">
        <v>0</v>
      </c>
      <c r="F20" s="113"/>
      <c r="H20" s="376">
        <f t="shared" si="2"/>
        <v>0</v>
      </c>
      <c r="I20" s="377" t="e">
        <f t="shared" si="3"/>
        <v>#DIV/0!</v>
      </c>
      <c r="J20" s="369"/>
    </row>
    <row r="21" spans="1:10" x14ac:dyDescent="0.35">
      <c r="A21" s="92" t="s">
        <v>780</v>
      </c>
      <c r="B21" s="26" t="s">
        <v>82</v>
      </c>
      <c r="C21" s="50">
        <v>0</v>
      </c>
      <c r="D21" s="50">
        <v>0</v>
      </c>
      <c r="E21" s="50">
        <v>0</v>
      </c>
      <c r="F21" s="113"/>
      <c r="H21" s="376">
        <f t="shared" si="2"/>
        <v>0</v>
      </c>
      <c r="I21" s="377" t="e">
        <f t="shared" si="3"/>
        <v>#DIV/0!</v>
      </c>
      <c r="J21" s="369"/>
    </row>
    <row r="22" spans="1:10" x14ac:dyDescent="0.35">
      <c r="A22" s="93"/>
      <c r="B22" s="26" t="s">
        <v>83</v>
      </c>
      <c r="C22" s="50">
        <v>0</v>
      </c>
      <c r="D22" s="50">
        <v>0</v>
      </c>
      <c r="E22" s="50">
        <v>0</v>
      </c>
      <c r="F22" s="113"/>
      <c r="H22" s="376">
        <f t="shared" si="2"/>
        <v>0</v>
      </c>
      <c r="I22" s="377" t="e">
        <f t="shared" si="3"/>
        <v>#DIV/0!</v>
      </c>
      <c r="J22" s="369"/>
    </row>
    <row r="23" spans="1:10" ht="31" x14ac:dyDescent="0.35">
      <c r="A23" s="93"/>
      <c r="B23" s="26" t="s">
        <v>84</v>
      </c>
      <c r="C23" s="50">
        <v>0</v>
      </c>
      <c r="D23" s="50">
        <v>0</v>
      </c>
      <c r="E23" s="50">
        <v>0</v>
      </c>
      <c r="F23" s="113"/>
      <c r="H23" s="376">
        <f t="shared" si="2"/>
        <v>0</v>
      </c>
      <c r="I23" s="377" t="e">
        <f t="shared" si="3"/>
        <v>#DIV/0!</v>
      </c>
      <c r="J23" s="369"/>
    </row>
    <row r="24" spans="1:10" x14ac:dyDescent="0.35">
      <c r="A24" s="93"/>
      <c r="B24" s="26" t="s">
        <v>85</v>
      </c>
      <c r="C24" s="50">
        <v>0</v>
      </c>
      <c r="D24" s="50">
        <v>0</v>
      </c>
      <c r="E24" s="50">
        <v>0</v>
      </c>
      <c r="F24" s="113"/>
      <c r="H24" s="376">
        <f t="shared" si="2"/>
        <v>0</v>
      </c>
      <c r="I24" s="377" t="e">
        <f t="shared" si="3"/>
        <v>#DIV/0!</v>
      </c>
      <c r="J24" s="369"/>
    </row>
    <row r="25" spans="1:10" x14ac:dyDescent="0.35">
      <c r="A25" s="93"/>
      <c r="B25" s="152" t="s">
        <v>86</v>
      </c>
      <c r="C25" s="149"/>
      <c r="D25" s="149"/>
      <c r="E25" s="149"/>
      <c r="F25" s="113"/>
      <c r="H25" s="378"/>
      <c r="I25" s="379"/>
      <c r="J25" s="370"/>
    </row>
    <row r="26" spans="1:10" x14ac:dyDescent="0.35">
      <c r="A26" s="93"/>
      <c r="B26" s="26" t="s">
        <v>517</v>
      </c>
      <c r="C26" s="50">
        <v>0</v>
      </c>
      <c r="D26" s="50">
        <v>0</v>
      </c>
      <c r="E26" s="50">
        <v>0</v>
      </c>
      <c r="F26" s="113"/>
      <c r="H26" s="376">
        <f t="shared" ref="H26:H41" si="4">C26-E26</f>
        <v>0</v>
      </c>
      <c r="I26" s="377" t="e">
        <f t="shared" ref="I26:I41" si="5">H26/E26</f>
        <v>#DIV/0!</v>
      </c>
      <c r="J26" s="369"/>
    </row>
    <row r="27" spans="1:10" x14ac:dyDescent="0.35">
      <c r="A27" s="93"/>
      <c r="B27" s="157" t="s">
        <v>87</v>
      </c>
      <c r="C27" s="50">
        <v>0</v>
      </c>
      <c r="D27" s="50">
        <v>0</v>
      </c>
      <c r="E27" s="50">
        <v>0</v>
      </c>
      <c r="F27" s="113"/>
      <c r="H27" s="376">
        <f t="shared" si="4"/>
        <v>0</v>
      </c>
      <c r="I27" s="377" t="e">
        <f t="shared" si="5"/>
        <v>#DIV/0!</v>
      </c>
      <c r="J27" s="369"/>
    </row>
    <row r="28" spans="1:10" x14ac:dyDescent="0.35">
      <c r="A28" s="93"/>
      <c r="B28" s="157" t="s">
        <v>88</v>
      </c>
      <c r="C28" s="50">
        <v>0</v>
      </c>
      <c r="D28" s="50">
        <v>0</v>
      </c>
      <c r="E28" s="50">
        <v>0</v>
      </c>
      <c r="F28" s="113"/>
      <c r="H28" s="376">
        <f t="shared" si="4"/>
        <v>0</v>
      </c>
      <c r="I28" s="377" t="e">
        <f t="shared" si="5"/>
        <v>#DIV/0!</v>
      </c>
      <c r="J28" s="369"/>
    </row>
    <row r="29" spans="1:10" x14ac:dyDescent="0.35">
      <c r="A29" s="93"/>
      <c r="B29" s="157" t="s">
        <v>89</v>
      </c>
      <c r="C29" s="50">
        <v>0</v>
      </c>
      <c r="D29" s="50">
        <v>0</v>
      </c>
      <c r="E29" s="50">
        <v>0</v>
      </c>
      <c r="F29" s="113"/>
      <c r="H29" s="376">
        <f t="shared" si="4"/>
        <v>0</v>
      </c>
      <c r="I29" s="377" t="e">
        <f t="shared" si="5"/>
        <v>#DIV/0!</v>
      </c>
      <c r="J29" s="369"/>
    </row>
    <row r="30" spans="1:10" ht="33" customHeight="1" x14ac:dyDescent="0.35">
      <c r="A30" s="93"/>
      <c r="B30" s="151" t="s">
        <v>497</v>
      </c>
      <c r="C30" s="150">
        <f>SUM(C10:C29)</f>
        <v>0</v>
      </c>
      <c r="D30" s="150">
        <f t="shared" ref="D30:E30" si="6">SUM(D10:D29)</f>
        <v>0</v>
      </c>
      <c r="E30" s="150">
        <f t="shared" si="6"/>
        <v>0</v>
      </c>
      <c r="H30" s="376">
        <f t="shared" si="4"/>
        <v>0</v>
      </c>
      <c r="I30" s="377" t="e">
        <f t="shared" si="5"/>
        <v>#DIV/0!</v>
      </c>
      <c r="J30" s="369"/>
    </row>
    <row r="31" spans="1:10" x14ac:dyDescent="0.35">
      <c r="A31" s="92" t="s">
        <v>745</v>
      </c>
      <c r="B31" s="26" t="s">
        <v>90</v>
      </c>
      <c r="C31" s="50">
        <v>0</v>
      </c>
      <c r="D31" s="50">
        <v>0</v>
      </c>
      <c r="E31" s="50">
        <v>0</v>
      </c>
      <c r="H31" s="376">
        <f t="shared" si="4"/>
        <v>0</v>
      </c>
      <c r="I31" s="377" t="e">
        <f t="shared" si="5"/>
        <v>#DIV/0!</v>
      </c>
      <c r="J31" s="369"/>
    </row>
    <row r="32" spans="1:10" x14ac:dyDescent="0.35">
      <c r="A32" s="92" t="s">
        <v>745</v>
      </c>
      <c r="B32" s="26" t="s">
        <v>91</v>
      </c>
      <c r="C32" s="50">
        <v>0</v>
      </c>
      <c r="D32" s="50">
        <v>0</v>
      </c>
      <c r="E32" s="50">
        <v>0</v>
      </c>
      <c r="H32" s="376">
        <f t="shared" si="4"/>
        <v>0</v>
      </c>
      <c r="I32" s="377" t="e">
        <f t="shared" si="5"/>
        <v>#DIV/0!</v>
      </c>
      <c r="J32" s="369"/>
    </row>
    <row r="33" spans="1:10" ht="17" x14ac:dyDescent="0.35">
      <c r="A33" s="93"/>
      <c r="B33" s="27" t="s">
        <v>509</v>
      </c>
      <c r="C33" s="50">
        <v>0</v>
      </c>
      <c r="D33" s="50">
        <v>0</v>
      </c>
      <c r="E33" s="50">
        <v>0</v>
      </c>
      <c r="H33" s="376">
        <f t="shared" si="4"/>
        <v>0</v>
      </c>
      <c r="I33" s="377" t="e">
        <f t="shared" si="5"/>
        <v>#DIV/0!</v>
      </c>
      <c r="J33" s="369"/>
    </row>
    <row r="34" spans="1:10" ht="31" x14ac:dyDescent="0.35">
      <c r="A34" s="93"/>
      <c r="B34" s="27" t="s">
        <v>92</v>
      </c>
      <c r="C34" s="50">
        <v>0</v>
      </c>
      <c r="D34" s="50">
        <v>0</v>
      </c>
      <c r="E34" s="50">
        <v>0</v>
      </c>
      <c r="H34" s="376">
        <f t="shared" si="4"/>
        <v>0</v>
      </c>
      <c r="I34" s="377" t="e">
        <f t="shared" si="5"/>
        <v>#DIV/0!</v>
      </c>
      <c r="J34" s="369"/>
    </row>
    <row r="35" spans="1:10" x14ac:dyDescent="0.35">
      <c r="A35" s="92"/>
      <c r="B35" s="27" t="s">
        <v>93</v>
      </c>
      <c r="C35" s="50">
        <v>0</v>
      </c>
      <c r="D35" s="50">
        <v>0</v>
      </c>
      <c r="E35" s="50">
        <v>0</v>
      </c>
      <c r="H35" s="376">
        <f t="shared" si="4"/>
        <v>0</v>
      </c>
      <c r="I35" s="377" t="e">
        <f t="shared" si="5"/>
        <v>#DIV/0!</v>
      </c>
      <c r="J35" s="369"/>
    </row>
    <row r="36" spans="1:10" x14ac:dyDescent="0.35">
      <c r="A36" s="92"/>
      <c r="B36" s="27" t="s">
        <v>94</v>
      </c>
      <c r="C36" s="50">
        <v>0</v>
      </c>
      <c r="D36" s="50">
        <v>0</v>
      </c>
      <c r="E36" s="50">
        <v>0</v>
      </c>
      <c r="H36" s="376">
        <f t="shared" si="4"/>
        <v>0</v>
      </c>
      <c r="I36" s="377" t="e">
        <f t="shared" si="5"/>
        <v>#DIV/0!</v>
      </c>
      <c r="J36" s="369"/>
    </row>
    <row r="37" spans="1:10" x14ac:dyDescent="0.35">
      <c r="A37" s="93"/>
      <c r="B37" s="26" t="s">
        <v>95</v>
      </c>
      <c r="C37" s="50">
        <v>0</v>
      </c>
      <c r="D37" s="50">
        <v>0</v>
      </c>
      <c r="E37" s="50">
        <v>0</v>
      </c>
      <c r="H37" s="376">
        <f t="shared" si="4"/>
        <v>0</v>
      </c>
      <c r="I37" s="377" t="e">
        <f t="shared" si="5"/>
        <v>#DIV/0!</v>
      </c>
      <c r="J37" s="369"/>
    </row>
    <row r="38" spans="1:10" x14ac:dyDescent="0.35">
      <c r="A38" s="93"/>
      <c r="B38" s="26" t="s">
        <v>96</v>
      </c>
      <c r="C38" s="50">
        <v>0</v>
      </c>
      <c r="D38" s="50">
        <v>0</v>
      </c>
      <c r="E38" s="50">
        <v>0</v>
      </c>
      <c r="H38" s="376">
        <f t="shared" si="4"/>
        <v>0</v>
      </c>
      <c r="I38" s="377" t="e">
        <f t="shared" si="5"/>
        <v>#DIV/0!</v>
      </c>
      <c r="J38" s="369"/>
    </row>
    <row r="39" spans="1:10" x14ac:dyDescent="0.35">
      <c r="A39" s="93"/>
      <c r="B39" s="27" t="s">
        <v>97</v>
      </c>
      <c r="C39" s="50">
        <v>0</v>
      </c>
      <c r="D39" s="50">
        <v>0</v>
      </c>
      <c r="E39" s="50">
        <v>0</v>
      </c>
      <c r="H39" s="376">
        <f t="shared" si="4"/>
        <v>0</v>
      </c>
      <c r="I39" s="377" t="e">
        <f t="shared" si="5"/>
        <v>#DIV/0!</v>
      </c>
      <c r="J39" s="369"/>
    </row>
    <row r="40" spans="1:10" x14ac:dyDescent="0.35">
      <c r="A40" s="93"/>
      <c r="B40" s="27" t="s">
        <v>98</v>
      </c>
      <c r="C40" s="50">
        <v>0</v>
      </c>
      <c r="D40" s="50">
        <v>0</v>
      </c>
      <c r="E40" s="50">
        <v>0</v>
      </c>
      <c r="H40" s="376">
        <f t="shared" si="4"/>
        <v>0</v>
      </c>
      <c r="I40" s="377" t="e">
        <f t="shared" si="5"/>
        <v>#DIV/0!</v>
      </c>
      <c r="J40" s="369"/>
    </row>
    <row r="41" spans="1:10" ht="17" x14ac:dyDescent="0.35">
      <c r="A41" s="92" t="s">
        <v>746</v>
      </c>
      <c r="B41" s="26" t="s">
        <v>510</v>
      </c>
      <c r="C41" s="50">
        <v>0</v>
      </c>
      <c r="D41" s="50">
        <v>0</v>
      </c>
      <c r="E41" s="50">
        <v>0</v>
      </c>
      <c r="H41" s="376">
        <f t="shared" si="4"/>
        <v>0</v>
      </c>
      <c r="I41" s="377" t="e">
        <f t="shared" si="5"/>
        <v>#DIV/0!</v>
      </c>
      <c r="J41" s="369"/>
    </row>
    <row r="42" spans="1:10" ht="17" x14ac:dyDescent="0.35">
      <c r="A42" s="92"/>
      <c r="B42" s="148" t="s">
        <v>524</v>
      </c>
      <c r="C42" s="149"/>
      <c r="D42" s="149"/>
      <c r="E42" s="149"/>
      <c r="H42" s="378"/>
      <c r="I42" s="379"/>
      <c r="J42" s="370"/>
    </row>
    <row r="43" spans="1:10" x14ac:dyDescent="0.35">
      <c r="A43" s="93"/>
      <c r="B43" s="157" t="s">
        <v>102</v>
      </c>
      <c r="C43" s="50">
        <v>0</v>
      </c>
      <c r="D43" s="50">
        <v>0</v>
      </c>
      <c r="E43" s="50">
        <v>0</v>
      </c>
      <c r="H43" s="376">
        <f t="shared" ref="H43:H50" si="7">C43-E43</f>
        <v>0</v>
      </c>
      <c r="I43" s="377" t="e">
        <f t="shared" ref="I43:I50" si="8">H43/E43</f>
        <v>#DIV/0!</v>
      </c>
      <c r="J43" s="369"/>
    </row>
    <row r="44" spans="1:10" x14ac:dyDescent="0.35">
      <c r="A44" s="93"/>
      <c r="B44" s="157" t="s">
        <v>103</v>
      </c>
      <c r="C44" s="50">
        <v>0</v>
      </c>
      <c r="D44" s="50">
        <v>0</v>
      </c>
      <c r="E44" s="50">
        <v>0</v>
      </c>
      <c r="H44" s="376">
        <f t="shared" si="7"/>
        <v>0</v>
      </c>
      <c r="I44" s="377" t="e">
        <f t="shared" si="8"/>
        <v>#DIV/0!</v>
      </c>
      <c r="J44" s="369"/>
    </row>
    <row r="45" spans="1:10" x14ac:dyDescent="0.35">
      <c r="A45" s="93"/>
      <c r="B45" s="157" t="s">
        <v>104</v>
      </c>
      <c r="C45" s="50">
        <v>0</v>
      </c>
      <c r="D45" s="50">
        <v>0</v>
      </c>
      <c r="E45" s="50">
        <v>0</v>
      </c>
      <c r="H45" s="376">
        <f t="shared" si="7"/>
        <v>0</v>
      </c>
      <c r="I45" s="377" t="e">
        <f t="shared" si="8"/>
        <v>#DIV/0!</v>
      </c>
      <c r="J45" s="369"/>
    </row>
    <row r="46" spans="1:10" x14ac:dyDescent="0.35">
      <c r="A46" s="93"/>
      <c r="B46" s="157" t="s">
        <v>105</v>
      </c>
      <c r="C46" s="50">
        <v>0</v>
      </c>
      <c r="D46" s="50">
        <v>0</v>
      </c>
      <c r="E46" s="50">
        <v>0</v>
      </c>
      <c r="H46" s="376">
        <f t="shared" si="7"/>
        <v>0</v>
      </c>
      <c r="I46" s="377" t="e">
        <f t="shared" si="8"/>
        <v>#DIV/0!</v>
      </c>
      <c r="J46" s="369"/>
    </row>
    <row r="47" spans="1:10" x14ac:dyDescent="0.35">
      <c r="A47" s="93"/>
      <c r="B47" s="157" t="s">
        <v>106</v>
      </c>
      <c r="C47" s="50">
        <v>0</v>
      </c>
      <c r="D47" s="50">
        <v>0</v>
      </c>
      <c r="E47" s="50">
        <v>0</v>
      </c>
      <c r="H47" s="376">
        <f t="shared" si="7"/>
        <v>0</v>
      </c>
      <c r="I47" s="377" t="e">
        <f t="shared" si="8"/>
        <v>#DIV/0!</v>
      </c>
      <c r="J47" s="369"/>
    </row>
    <row r="48" spans="1:10" x14ac:dyDescent="0.35">
      <c r="A48" s="93"/>
      <c r="B48" s="157" t="s">
        <v>107</v>
      </c>
      <c r="C48" s="50">
        <v>0</v>
      </c>
      <c r="D48" s="50">
        <v>0</v>
      </c>
      <c r="E48" s="50">
        <v>0</v>
      </c>
      <c r="H48" s="376">
        <f t="shared" si="7"/>
        <v>0</v>
      </c>
      <c r="I48" s="377" t="e">
        <f t="shared" si="8"/>
        <v>#DIV/0!</v>
      </c>
      <c r="J48" s="369"/>
    </row>
    <row r="49" spans="1:10" x14ac:dyDescent="0.35">
      <c r="A49" s="93"/>
      <c r="B49" s="157" t="s">
        <v>108</v>
      </c>
      <c r="C49" s="50">
        <v>0</v>
      </c>
      <c r="D49" s="50">
        <v>0</v>
      </c>
      <c r="E49" s="50">
        <v>0</v>
      </c>
      <c r="H49" s="376">
        <f t="shared" si="7"/>
        <v>0</v>
      </c>
      <c r="I49" s="377" t="e">
        <f t="shared" si="8"/>
        <v>#DIV/0!</v>
      </c>
      <c r="J49" s="369"/>
    </row>
    <row r="50" spans="1:10" ht="16" thickBot="1" x14ac:dyDescent="0.4">
      <c r="A50" s="92" t="s">
        <v>993</v>
      </c>
      <c r="B50" s="143" t="s">
        <v>99</v>
      </c>
      <c r="C50" s="156">
        <f>SUM(C30:C49)</f>
        <v>0</v>
      </c>
      <c r="D50" s="156">
        <f>SUM(D30:D49)</f>
        <v>0</v>
      </c>
      <c r="E50" s="156">
        <f>SUM(E30:E49)</f>
        <v>0</v>
      </c>
      <c r="H50" s="380">
        <f t="shared" si="7"/>
        <v>0</v>
      </c>
      <c r="I50" s="381" t="e">
        <f t="shared" si="8"/>
        <v>#DIV/0!</v>
      </c>
      <c r="J50" s="371"/>
    </row>
    <row r="51" spans="1:10" x14ac:dyDescent="0.35">
      <c r="A51" s="145"/>
    </row>
    <row r="52" spans="1:10" x14ac:dyDescent="0.35">
      <c r="A52" s="145"/>
    </row>
    <row r="53" spans="1:10" ht="17.5" x14ac:dyDescent="0.35">
      <c r="B53" s="146" t="s">
        <v>511</v>
      </c>
      <c r="F53" s="4"/>
      <c r="G53" s="4"/>
      <c r="H53" s="4"/>
      <c r="I53" s="4"/>
    </row>
    <row r="54" spans="1:10" ht="17.5" x14ac:dyDescent="0.35">
      <c r="B54" s="146" t="s">
        <v>512</v>
      </c>
      <c r="F54" s="4"/>
      <c r="G54" s="5"/>
      <c r="H54" s="5"/>
      <c r="I54" s="5"/>
    </row>
    <row r="55" spans="1:10" x14ac:dyDescent="0.35">
      <c r="F55" s="4"/>
      <c r="G55" s="5"/>
      <c r="H55" s="5"/>
      <c r="I55" s="5"/>
    </row>
    <row r="56" spans="1:10" x14ac:dyDescent="0.35">
      <c r="F56" s="4"/>
      <c r="G56" s="4"/>
      <c r="H56" s="4"/>
      <c r="I56" s="4"/>
    </row>
    <row r="57" spans="1:10" x14ac:dyDescent="0.35">
      <c r="F57" s="4"/>
      <c r="G57" s="4"/>
      <c r="H57" s="4"/>
      <c r="I57" s="4"/>
    </row>
    <row r="58" spans="1:10" x14ac:dyDescent="0.35">
      <c r="F58" s="4"/>
      <c r="G58" s="4"/>
      <c r="H58" s="4"/>
      <c r="I58" s="4"/>
    </row>
    <row r="59" spans="1:10" x14ac:dyDescent="0.35">
      <c r="F59" s="4"/>
      <c r="G59" s="4"/>
      <c r="H59" s="4"/>
      <c r="I59" s="4"/>
    </row>
    <row r="60" spans="1:10" x14ac:dyDescent="0.35">
      <c r="F60" s="4"/>
      <c r="G60" s="4"/>
      <c r="H60" s="4"/>
      <c r="I60" s="4"/>
    </row>
    <row r="61" spans="1:10" x14ac:dyDescent="0.35">
      <c r="F61" s="4"/>
      <c r="G61" s="4"/>
      <c r="H61" s="4"/>
      <c r="I61" s="4"/>
    </row>
    <row r="62" spans="1:10" x14ac:dyDescent="0.35">
      <c r="F62" s="4"/>
      <c r="G62" s="4"/>
      <c r="H62" s="4"/>
      <c r="I62" s="4"/>
    </row>
    <row r="63" spans="1:10" x14ac:dyDescent="0.35">
      <c r="F63" s="4"/>
      <c r="G63" s="4"/>
      <c r="H63" s="4"/>
      <c r="I63" s="4"/>
    </row>
    <row r="64" spans="1:10" x14ac:dyDescent="0.35">
      <c r="F64" s="4"/>
      <c r="G64" s="4"/>
      <c r="H64" s="4"/>
      <c r="I64" s="4"/>
    </row>
    <row r="65" spans="2:9" x14ac:dyDescent="0.35">
      <c r="F65" s="4"/>
      <c r="G65" s="4"/>
      <c r="H65" s="4"/>
      <c r="I65" s="4"/>
    </row>
    <row r="66" spans="2:9" x14ac:dyDescent="0.35">
      <c r="F66" s="4"/>
      <c r="G66" s="4"/>
      <c r="H66" s="4"/>
      <c r="I66" s="4"/>
    </row>
    <row r="67" spans="2:9" x14ac:dyDescent="0.35">
      <c r="F67" s="4"/>
      <c r="G67" s="4"/>
      <c r="H67" s="4"/>
      <c r="I67" s="5"/>
    </row>
    <row r="68" spans="2:9" x14ac:dyDescent="0.35">
      <c r="F68" s="4"/>
      <c r="G68" s="5"/>
      <c r="H68" s="5"/>
      <c r="I68" s="5"/>
    </row>
    <row r="69" spans="2:9" x14ac:dyDescent="0.35">
      <c r="F69" s="4"/>
      <c r="G69" s="5"/>
      <c r="H69" s="5"/>
      <c r="I69" s="5"/>
    </row>
    <row r="70" spans="2:9" x14ac:dyDescent="0.35">
      <c r="F70" s="4"/>
      <c r="G70" s="5"/>
      <c r="H70" s="5"/>
      <c r="I70" s="5"/>
    </row>
    <row r="71" spans="2:9" x14ac:dyDescent="0.35">
      <c r="F71" s="5"/>
      <c r="G71" s="5"/>
      <c r="H71" s="5"/>
      <c r="I71" s="4"/>
    </row>
    <row r="72" spans="2:9" x14ac:dyDescent="0.35">
      <c r="F72" s="5"/>
      <c r="G72" s="4"/>
      <c r="H72" s="4"/>
      <c r="I72" s="8"/>
    </row>
    <row r="73" spans="2:9" x14ac:dyDescent="0.35">
      <c r="F73" s="8"/>
      <c r="G73" s="8"/>
      <c r="H73" s="8"/>
      <c r="I73" s="8"/>
    </row>
    <row r="78" spans="2:9" ht="118.5" customHeight="1" x14ac:dyDescent="0.35"/>
    <row r="79" spans="2:9" ht="41.25" customHeight="1" x14ac:dyDescent="0.35">
      <c r="B79" s="9"/>
    </row>
    <row r="80" spans="2:9" ht="41.25" customHeight="1" x14ac:dyDescent="0.35"/>
  </sheetData>
  <sheetProtection algorithmName="SHA-512" hashValue="h28DQpGZ06wJQ70AN8b3xW8Tb2oGWMJQ5CV9SbkfiqIcbMl3qT6YAXCo1cHukXpcnn1Rrr33kpc5YlwUEL8xYQ==" saltValue="9xlg0IGthTPM9rkvFsbpeA==" spinCount="100000" sheet="1" formatCells="0" formatColumns="0" formatRows="0" selectLockedCells="1"/>
  <mergeCells count="6">
    <mergeCell ref="B6:D6"/>
    <mergeCell ref="C1:D1"/>
    <mergeCell ref="H8:H9"/>
    <mergeCell ref="I8:I9"/>
    <mergeCell ref="J8:J9"/>
    <mergeCell ref="H6:J6"/>
  </mergeCells>
  <conditionalFormatting sqref="I10:I50">
    <cfRule type="cellIs" dxfId="12" priority="1" operator="greaterThanOrEqual">
      <formula>0.1</formula>
    </cfRule>
    <cfRule type="cellIs" dxfId="11" priority="2" operator="lessThanOrEqual">
      <formula>-0.1</formula>
    </cfRule>
  </conditionalFormatting>
  <hyperlinks>
    <hyperlink ref="A50" location="'Solvency Assessment'!A8" display="Solvency '!A8" xr:uid="{00000000-0004-0000-0200-000001000000}"/>
    <hyperlink ref="A31" location="'Insurance and Reinsurance'!A22" display="'Insurance and Reinsurance'!A22" xr:uid="{B03BF485-C6E5-438A-86AB-10ACA52DFF84}"/>
    <hyperlink ref="A32" location="'Insurance and Reinsurance'!A22" display="'Insurance and Reinsurance'!A22" xr:uid="{8938373D-73A5-4475-B96A-95037D08A421}"/>
    <hyperlink ref="A41" location="'Receivable From Payable To'!A1" display="'Receivable From Payable To'!" xr:uid="{DC4DD4C4-5514-4A9C-8420-8CEC65019E1D}"/>
    <hyperlink ref="A15" location="'Summary of Investments'!A14" display="'Summary of Investments'!A14" xr:uid="{8B7847D2-C132-40DB-AE93-E3441ADC31BF}"/>
    <hyperlink ref="A16" location="'Summary of Investments'!A20" display="Summary of Investments'!A20" xr:uid="{B7DB7125-DBE2-4E9E-A781-D0D319077450}"/>
    <hyperlink ref="A17:A19" location="'Summary of Investments'!A20" display="Summary of Investments'!A20" xr:uid="{444F70B5-3054-4CBF-91D0-A6ADFA44E6CE}"/>
    <hyperlink ref="A17" location="'Summary of Investments'!A29" display="Summary of Investments'!A29" xr:uid="{D5318872-8666-4CC1-99AF-0CA56E71AD3E}"/>
    <hyperlink ref="A18" location="'Summary of Investments'!A35" display="Summary of Investments'!A35" xr:uid="{4121BC4B-8616-446E-9033-5A2B3F92D844}"/>
    <hyperlink ref="A19" location="'Summary of Investments'!A41" display="Summary of Investments'!A41" xr:uid="{A5093410-EA5F-4F5C-83E9-C36CB5A0C519}"/>
    <hyperlink ref="A20" location="'Summary of Investments'!A46" display="Summary of Investments'!A46" xr:uid="{AE5C8244-9723-4CAE-AE55-AF91CB2164BB}"/>
    <hyperlink ref="A21" location="'Summary of Investments'!A48" display="Summary of Investments'!A48" xr:uid="{096D29FC-9687-4902-9F1E-D6D666F481D9}"/>
  </hyperlinks>
  <pageMargins left="0.7" right="0.7" top="0.75" bottom="0.75" header="0.3" footer="0.3"/>
  <pageSetup scale="68" fitToHeight="0" orientation="portrait" r:id="rId1"/>
  <headerFooter>
    <oddFooter>&amp;L&amp;F&amp;C&amp;A&amp;RPage 3</oddFooter>
  </headerFooter>
  <customProperties>
    <customPr name="Sheet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81EE78F7329448987064D1015C582B" ma:contentTypeVersion="20" ma:contentTypeDescription="Create a new document." ma:contentTypeScope="" ma:versionID="92156a859550057360676d8c302849a0">
  <xsd:schema xmlns:xsd="http://www.w3.org/2001/XMLSchema" xmlns:xs="http://www.w3.org/2001/XMLSchema" xmlns:p="http://schemas.microsoft.com/office/2006/metadata/properties" xmlns:ns2="ccf46e0b-12d5-4da2-9af1-ba90f5905c33" xmlns:ns3="acb7579c-fa5a-4949-a22e-7cba0508be04" targetNamespace="http://schemas.microsoft.com/office/2006/metadata/properties" ma:root="true" ma:fieldsID="f40908b541fdea7b8823805af3208029" ns2:_="" ns3:_="">
    <xsd:import namespace="ccf46e0b-12d5-4da2-9af1-ba90f5905c33"/>
    <xsd:import namespace="acb7579c-fa5a-4949-a22e-7cba0508be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element ref="ns2:Approv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f46e0b-12d5-4da2-9af1-ba90f5905c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6e332e2-d21f-461a-90e0-e0b30c2a81ec"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Approved_x003f_" ma:index="27" nillable="true" ma:displayName="Approved?" ma:default="1" ma:format="Dropdown" ma:internalName="Approved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b7579c-fa5a-4949-a22e-7cba0508be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fc3ab60-ef66-493f-9a00-a354876b899e}" ma:internalName="TaxCatchAll" ma:showField="CatchAllData" ma:web="acb7579c-fa5a-4949-a22e-7cba0508be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f46e0b-12d5-4da2-9af1-ba90f5905c33">
      <Terms xmlns="http://schemas.microsoft.com/office/infopath/2007/PartnerControls"/>
    </lcf76f155ced4ddcb4097134ff3c332f>
    <TaxCatchAll xmlns="acb7579c-fa5a-4949-a22e-7cba0508be04" xsi:nil="true"/>
    <Approved_x003f_ xmlns="ccf46e0b-12d5-4da2-9af1-ba90f5905c33">true</Approved_x003f_>
    <_Flow_SignoffStatus xmlns="ccf46e0b-12d5-4da2-9af1-ba90f5905c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AEEF00-9667-498E-AEDE-F1C6F13DFC5F}"/>
</file>

<file path=customXml/itemProps2.xml><?xml version="1.0" encoding="utf-8"?>
<ds:datastoreItem xmlns:ds="http://schemas.openxmlformats.org/officeDocument/2006/customXml" ds:itemID="{C88ECB8E-D3BA-4A84-A70F-C6A42996E28C}">
  <ds:schemaRefs>
    <ds:schemaRef ds:uri="http://schemas.microsoft.com/office/2006/metadata/properties"/>
    <ds:schemaRef ds:uri="http://schemas.microsoft.com/office/infopath/2007/PartnerControls"/>
    <ds:schemaRef ds:uri="ce40b7d3-ab55-4ce2-8657-c951069af307"/>
    <ds:schemaRef ds:uri="58808bb9-36d9-44ec-8810-70c6ac7dc2b1"/>
  </ds:schemaRefs>
</ds:datastoreItem>
</file>

<file path=customXml/itemProps3.xml><?xml version="1.0" encoding="utf-8"?>
<ds:datastoreItem xmlns:ds="http://schemas.openxmlformats.org/officeDocument/2006/customXml" ds:itemID="{597D20BB-9AF9-4EC2-BD5B-D9E2EB6636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vt:i4>
      </vt:variant>
    </vt:vector>
  </HeadingPairs>
  <TitlesOfParts>
    <vt:vector size="32" baseType="lpstr">
      <vt:lpstr>Cover Page </vt:lpstr>
      <vt:lpstr>Table of Contents</vt:lpstr>
      <vt:lpstr>Instructions</vt:lpstr>
      <vt:lpstr>EWT Ratios</vt:lpstr>
      <vt:lpstr>Notes to Ratios</vt:lpstr>
      <vt:lpstr>Affidavit</vt:lpstr>
      <vt:lpstr>Major Shareholders</vt:lpstr>
      <vt:lpstr>Directors and Officers</vt:lpstr>
      <vt:lpstr>Assets</vt:lpstr>
      <vt:lpstr>Liabilities and Equity</vt:lpstr>
      <vt:lpstr>General - Profit or Loss</vt:lpstr>
      <vt:lpstr>Long Term - Profit or Loss</vt:lpstr>
      <vt:lpstr>Summary of Investments</vt:lpstr>
      <vt:lpstr>Receivable From Payable To</vt:lpstr>
      <vt:lpstr>Statement of Changes in Equity</vt:lpstr>
      <vt:lpstr>Insurance and Reinsurance</vt:lpstr>
      <vt:lpstr>Reinsurance Cont Held Summary</vt:lpstr>
      <vt:lpstr>General - Ins Serv Result</vt:lpstr>
      <vt:lpstr>Long Term - Ins Serv Result</vt:lpstr>
      <vt:lpstr>Investment Return</vt:lpstr>
      <vt:lpstr>Ins Serv &amp; Other Operating exp</vt:lpstr>
      <vt:lpstr>Long Term - Discount Rates</vt:lpstr>
      <vt:lpstr>General - Analysis of Policies</vt:lpstr>
      <vt:lpstr>General - Net Annual Premiums</vt:lpstr>
      <vt:lpstr>Long Term - Net Annual Premiums</vt:lpstr>
      <vt:lpstr>Error Validation Page</vt:lpstr>
      <vt:lpstr>Section 8 (3) </vt:lpstr>
      <vt:lpstr>Solvency Assessment</vt:lpstr>
      <vt:lpstr>Assets!Print_Area</vt:lpstr>
      <vt:lpstr>'Notes to Ratios'!Print_Area</vt:lpstr>
      <vt:lpstr>'Solvency Assessment'!Print_Area</vt:lpstr>
      <vt:lpstr>Returns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Corine Bolton</dc:creator>
  <cp:lastModifiedBy>Cora Williams - Gordon</cp:lastModifiedBy>
  <cp:lastPrinted>2025-12-04T17:25:25Z</cp:lastPrinted>
  <dcterms:created xsi:type="dcterms:W3CDTF">2014-12-06T19:33:06Z</dcterms:created>
  <dcterms:modified xsi:type="dcterms:W3CDTF">2026-06-17T18:38:04Z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712cef-7f2e-4ff6-bc72-fc5d119f50a1_Enabled">
    <vt:lpwstr>true</vt:lpwstr>
  </property>
  <property fmtid="{D5CDD505-2E9C-101B-9397-08002B2CF9AE}" pid="3" name="MSIP_Label_0e712cef-7f2e-4ff6-bc72-fc5d119f50a1_SetDate">
    <vt:lpwstr>2025-10-14T18:45:35Z</vt:lpwstr>
  </property>
  <property fmtid="{D5CDD505-2E9C-101B-9397-08002B2CF9AE}" pid="4" name="MSIP_Label_0e712cef-7f2e-4ff6-bc72-fc5d119f50a1_Method">
    <vt:lpwstr>Standard</vt:lpwstr>
  </property>
  <property fmtid="{D5CDD505-2E9C-101B-9397-08002B2CF9AE}" pid="5" name="MSIP_Label_0e712cef-7f2e-4ff6-bc72-fc5d119f50a1_Name">
    <vt:lpwstr>Company Confidential</vt:lpwstr>
  </property>
  <property fmtid="{D5CDD505-2E9C-101B-9397-08002B2CF9AE}" pid="6" name="MSIP_Label_0e712cef-7f2e-4ff6-bc72-fc5d119f50a1_SiteId">
    <vt:lpwstr>7565b51c-5e87-48eb-bc80-252b20bc1ade</vt:lpwstr>
  </property>
  <property fmtid="{D5CDD505-2E9C-101B-9397-08002B2CF9AE}" pid="7" name="MSIP_Label_0e712cef-7f2e-4ff6-bc72-fc5d119f50a1_ActionId">
    <vt:lpwstr>521d9d72-cf94-43f1-a8cd-3aba78426905</vt:lpwstr>
  </property>
  <property fmtid="{D5CDD505-2E9C-101B-9397-08002B2CF9AE}" pid="8" name="MSIP_Label_0e712cef-7f2e-4ff6-bc72-fc5d119f50a1_ContentBits">
    <vt:lpwstr>0</vt:lpwstr>
  </property>
  <property fmtid="{D5CDD505-2E9C-101B-9397-08002B2CF9AE}" pid="9" name="MSIP_Label_0e712cef-7f2e-4ff6-bc72-fc5d119f50a1_Tag">
    <vt:lpwstr>10, 3, 0, 1</vt:lpwstr>
  </property>
  <property fmtid="{D5CDD505-2E9C-101B-9397-08002B2CF9AE}" pid="10" name="ContentTypeId">
    <vt:lpwstr>0x0101006281EE78F7329448987064D1015C582B</vt:lpwstr>
  </property>
  <property fmtid="{D5CDD505-2E9C-101B-9397-08002B2CF9AE}" pid="11" name="MediaServiceImageTags">
    <vt:lpwstr/>
  </property>
</Properties>
</file>